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4520" windowHeight="12840" tabRatio="801" firstSheet="1" activeTab="6"/>
  </bookViews>
  <sheets>
    <sheet name="Unid. Medida" sheetId="19" state="hidden" r:id="rId1"/>
    <sheet name="Parte 1" sheetId="13" r:id="rId2"/>
    <sheet name="Parte 2" sheetId="4" r:id="rId3"/>
    <sheet name="Parte 3" sheetId="1" r:id="rId4"/>
    <sheet name="Parte 4" sheetId="9" r:id="rId5"/>
    <sheet name="Parte 5" sheetId="11" r:id="rId6"/>
    <sheet name="Parte 6" sheetId="14" r:id="rId7"/>
    <sheet name="Plano de Contas e De-Para" sheetId="18" state="hidden" r:id="rId8"/>
    <sheet name="Despesas_TCESP2024" sheetId="12" state="hidden" r:id="rId9"/>
    <sheet name="Bases de Cálculo" sheetId="5" state="hidden" r:id="rId10"/>
    <sheet name="IRRF_P1" sheetId="6" state="hidden" r:id="rId11"/>
    <sheet name="IRRF_P2" sheetId="10" state="hidden" r:id="rId12"/>
    <sheet name="BASE_TCESP" sheetId="15" state="hidden" r:id="rId13"/>
  </sheets>
  <externalReferences>
    <externalReference r:id="rId14"/>
  </externalReferences>
  <definedNames>
    <definedName name="_xlnm.Print_Titles" localSheetId="1">'Parte 1'!$1:$9</definedName>
    <definedName name="_xlnm.Print_Titles" localSheetId="2">'Parte 2'!$19:$19</definedName>
    <definedName name="_xlnm.Print_Titles" localSheetId="3">'Parte 3'!$A:$B,'Parte 3'!$1:$7</definedName>
    <definedName name="_xlnm.Print_Titles" localSheetId="4">'Parte 4'!$1:$7</definedName>
    <definedName name="_xlnm.Print_Titles" localSheetId="5">'Parte 5'!$6:$6</definedName>
  </definedNames>
  <calcPr calcId="144525"/>
  <customWorkbookViews>
    <customWorkbookView name="00001" guid="{0F3E72C2-9379-4F10-98E9-2247571F9E7C}" includePrintSettings="0" includeHiddenRowCol="0" maximized="1" windowWidth="1916" windowHeight="854" activeSheetId="6"/>
  </customWorkbookViews>
</workbook>
</file>

<file path=xl/calcChain.xml><?xml version="1.0" encoding="utf-8"?>
<calcChain xmlns="http://schemas.openxmlformats.org/spreadsheetml/2006/main">
  <c r="H10" i="11" l="1"/>
  <c r="H11" i="11"/>
  <c r="H12" i="11"/>
  <c r="H13" i="11"/>
  <c r="H14" i="11"/>
  <c r="H15" i="11"/>
  <c r="H16" i="11"/>
  <c r="H17" i="11"/>
  <c r="H18" i="11"/>
  <c r="H9" i="11"/>
  <c r="G10" i="11"/>
  <c r="G11" i="11"/>
  <c r="G12" i="11"/>
  <c r="G13" i="11"/>
  <c r="G14" i="11"/>
  <c r="G15" i="11"/>
  <c r="G16" i="11"/>
  <c r="G17" i="11"/>
  <c r="G18" i="11"/>
  <c r="G9" i="11"/>
  <c r="F18" i="11"/>
  <c r="F10" i="11"/>
  <c r="F11" i="11"/>
  <c r="F12" i="11"/>
  <c r="F13" i="11"/>
  <c r="F14" i="11"/>
  <c r="F15" i="11"/>
  <c r="F16" i="11"/>
  <c r="F17" i="11"/>
  <c r="F9" i="11"/>
  <c r="E10" i="11"/>
  <c r="E11" i="11"/>
  <c r="E12" i="11"/>
  <c r="E13" i="11"/>
  <c r="E14" i="11"/>
  <c r="E15" i="11"/>
  <c r="E16" i="11"/>
  <c r="E17" i="11"/>
  <c r="E18" i="11"/>
  <c r="E9" i="11"/>
  <c r="A10" i="11"/>
  <c r="A11" i="11"/>
  <c r="A12" i="11"/>
  <c r="A13" i="11"/>
  <c r="A14" i="11"/>
  <c r="A15" i="11"/>
  <c r="A16" i="11"/>
  <c r="A17" i="11"/>
  <c r="A18" i="11"/>
  <c r="A9" i="11"/>
  <c r="C17" i="4"/>
  <c r="R17" i="13" l="1"/>
  <c r="R18" i="13"/>
  <c r="C20" i="1"/>
  <c r="C21" i="1" s="1"/>
  <c r="S18" i="13" l="1"/>
  <c r="F13" i="14"/>
  <c r="H13" i="14"/>
  <c r="C13" i="14"/>
  <c r="E13" i="14"/>
  <c r="G13" i="14"/>
  <c r="B13" i="14"/>
  <c r="D13" i="14"/>
  <c r="N9" i="9" l="1"/>
  <c r="N10" i="9"/>
  <c r="N20" i="9" s="1"/>
  <c r="N21" i="9" s="1"/>
  <c r="N31" i="9"/>
  <c r="N32" i="9"/>
  <c r="N33" i="9"/>
  <c r="I9" i="9"/>
  <c r="J9" i="9"/>
  <c r="K9" i="9"/>
  <c r="L9" i="9"/>
  <c r="M9" i="9"/>
  <c r="I10" i="9"/>
  <c r="I20" i="9" s="1"/>
  <c r="I21" i="9" s="1"/>
  <c r="J10" i="9"/>
  <c r="J20" i="9" s="1"/>
  <c r="J21" i="9" s="1"/>
  <c r="K10" i="9"/>
  <c r="K20" i="9" s="1"/>
  <c r="K21" i="9" s="1"/>
  <c r="L10" i="9"/>
  <c r="L20" i="9" s="1"/>
  <c r="L21" i="9" s="1"/>
  <c r="M10" i="9"/>
  <c r="M22" i="9" s="1"/>
  <c r="I31" i="9"/>
  <c r="J31" i="9"/>
  <c r="K31" i="9"/>
  <c r="L31" i="9"/>
  <c r="M31" i="9"/>
  <c r="I32" i="9"/>
  <c r="J32" i="9"/>
  <c r="K32" i="9"/>
  <c r="L32" i="9"/>
  <c r="M32" i="9"/>
  <c r="I33" i="9"/>
  <c r="J33" i="9"/>
  <c r="K33" i="9"/>
  <c r="L33" i="9"/>
  <c r="M33" i="9"/>
  <c r="I20" i="1"/>
  <c r="I21" i="1" s="1"/>
  <c r="J20" i="1"/>
  <c r="J21" i="1" s="1"/>
  <c r="K20" i="1"/>
  <c r="K21" i="1" s="1"/>
  <c r="L20" i="1"/>
  <c r="L21" i="1" s="1"/>
  <c r="M20" i="1"/>
  <c r="M21" i="1" s="1"/>
  <c r="I22" i="1"/>
  <c r="J22" i="1"/>
  <c r="K22" i="1"/>
  <c r="L22" i="1"/>
  <c r="M22" i="1"/>
  <c r="I23" i="1"/>
  <c r="I26" i="1" s="1"/>
  <c r="J23" i="1"/>
  <c r="J26" i="1" s="1"/>
  <c r="K23" i="1"/>
  <c r="K29" i="1" s="1"/>
  <c r="L23" i="1"/>
  <c r="L29" i="1" s="1"/>
  <c r="M23" i="1"/>
  <c r="M29" i="1" s="1"/>
  <c r="I25" i="1"/>
  <c r="I35" i="1" s="1"/>
  <c r="J25" i="1"/>
  <c r="J35" i="1" s="1"/>
  <c r="K25" i="1"/>
  <c r="K35" i="1" s="1"/>
  <c r="L25" i="1"/>
  <c r="L35" i="1" s="1"/>
  <c r="M25" i="1"/>
  <c r="M35" i="1" s="1"/>
  <c r="I28" i="1"/>
  <c r="I36" i="1" s="1"/>
  <c r="J28" i="1"/>
  <c r="J36" i="1" s="1"/>
  <c r="K28" i="1"/>
  <c r="K36" i="1" s="1"/>
  <c r="L28" i="1"/>
  <c r="L36" i="1" s="1"/>
  <c r="M28" i="1"/>
  <c r="M36" i="1" s="1"/>
  <c r="I31" i="1"/>
  <c r="J31" i="1"/>
  <c r="K31" i="1"/>
  <c r="L31" i="1"/>
  <c r="M31" i="1"/>
  <c r="I32" i="1"/>
  <c r="J32" i="1"/>
  <c r="K32" i="1"/>
  <c r="L32" i="1"/>
  <c r="M32" i="1"/>
  <c r="I33" i="1"/>
  <c r="J33" i="1"/>
  <c r="K33" i="1"/>
  <c r="L33" i="1"/>
  <c r="M33" i="1"/>
  <c r="I34" i="1"/>
  <c r="J34" i="1"/>
  <c r="K34" i="1"/>
  <c r="L34" i="1"/>
  <c r="M34" i="1"/>
  <c r="N9" i="1"/>
  <c r="I9" i="1"/>
  <c r="J9" i="1"/>
  <c r="K9" i="1"/>
  <c r="L9" i="1"/>
  <c r="M9" i="1"/>
  <c r="I29" i="1" l="1"/>
  <c r="I28" i="9"/>
  <c r="I36" i="9" s="1"/>
  <c r="I34" i="9"/>
  <c r="J28" i="9"/>
  <c r="J36" i="9" s="1"/>
  <c r="I37" i="1"/>
  <c r="I38" i="1" s="1"/>
  <c r="I39" i="1" s="1"/>
  <c r="J23" i="9"/>
  <c r="J29" i="9" s="1"/>
  <c r="J34" i="9"/>
  <c r="K34" i="9"/>
  <c r="L23" i="9"/>
  <c r="L29" i="9" s="1"/>
  <c r="K23" i="9"/>
  <c r="K26" i="9" s="1"/>
  <c r="L34" i="9"/>
  <c r="I23" i="9"/>
  <c r="I26" i="9" s="1"/>
  <c r="L22" i="9"/>
  <c r="L25" i="9"/>
  <c r="L35" i="9" s="1"/>
  <c r="L28" i="9"/>
  <c r="L36" i="9" s="1"/>
  <c r="K25" i="9"/>
  <c r="K35" i="9" s="1"/>
  <c r="J22" i="9"/>
  <c r="M28" i="9"/>
  <c r="M36" i="9" s="1"/>
  <c r="K22" i="9"/>
  <c r="K28" i="9"/>
  <c r="K36" i="9" s="1"/>
  <c r="M23" i="9"/>
  <c r="M29" i="9" s="1"/>
  <c r="N34" i="9"/>
  <c r="N25" i="9"/>
  <c r="N35" i="9" s="1"/>
  <c r="N22" i="9"/>
  <c r="N23" i="9"/>
  <c r="N28" i="9"/>
  <c r="N36" i="9" s="1"/>
  <c r="M25" i="9"/>
  <c r="M35" i="9" s="1"/>
  <c r="M20" i="9"/>
  <c r="M21" i="9" s="1"/>
  <c r="M34" i="9"/>
  <c r="J25" i="9"/>
  <c r="J35" i="9" s="1"/>
  <c r="I22" i="9"/>
  <c r="I25" i="9"/>
  <c r="I35" i="9" s="1"/>
  <c r="M37" i="1"/>
  <c r="M38" i="1" s="1"/>
  <c r="M39" i="1" s="1"/>
  <c r="J29" i="1"/>
  <c r="J37" i="1"/>
  <c r="J38" i="1" s="1"/>
  <c r="J39" i="1" s="1"/>
  <c r="L37" i="1"/>
  <c r="L38" i="1" s="1"/>
  <c r="L39" i="1" s="1"/>
  <c r="K37" i="1"/>
  <c r="K38" i="1" s="1"/>
  <c r="K39" i="1" s="1"/>
  <c r="L26" i="1"/>
  <c r="K26" i="1"/>
  <c r="M26" i="1"/>
  <c r="E16" i="18"/>
  <c r="F16" i="18"/>
  <c r="G16" i="18"/>
  <c r="H16" i="18"/>
  <c r="I16" i="18"/>
  <c r="J16" i="18"/>
  <c r="K16" i="18"/>
  <c r="L16" i="18"/>
  <c r="M16" i="18"/>
  <c r="N16" i="18"/>
  <c r="D15" i="18"/>
  <c r="J26" i="9" l="1"/>
  <c r="I37" i="9"/>
  <c r="I38" i="9" s="1"/>
  <c r="I39" i="9" s="1"/>
  <c r="J37" i="9"/>
  <c r="J38" i="9" s="1"/>
  <c r="J39" i="9" s="1"/>
  <c r="K37" i="9"/>
  <c r="K38" i="9" s="1"/>
  <c r="K39" i="9" s="1"/>
  <c r="I29" i="9"/>
  <c r="L37" i="9"/>
  <c r="L38" i="9" s="1"/>
  <c r="L39" i="9" s="1"/>
  <c r="K29" i="9"/>
  <c r="L26" i="9"/>
  <c r="M26" i="9"/>
  <c r="N37" i="9"/>
  <c r="N38" i="9" s="1"/>
  <c r="N39" i="9" s="1"/>
  <c r="N29" i="9"/>
  <c r="N26" i="9"/>
  <c r="M37" i="9"/>
  <c r="M38" i="9" s="1"/>
  <c r="M39" i="9" s="1"/>
  <c r="P76" i="18"/>
  <c r="P77" i="18"/>
  <c r="P79" i="18"/>
  <c r="P82" i="18"/>
  <c r="P83" i="18"/>
  <c r="P84" i="18"/>
  <c r="P85" i="18"/>
  <c r="P69" i="18"/>
  <c r="P70" i="18"/>
  <c r="D20" i="1"/>
  <c r="D21" i="1" s="1"/>
  <c r="E20" i="1"/>
  <c r="E21" i="1" s="1"/>
  <c r="F20" i="1"/>
  <c r="F21" i="1" s="1"/>
  <c r="G20" i="1"/>
  <c r="G21" i="1" s="1"/>
  <c r="H20" i="1"/>
  <c r="H21" i="1" s="1"/>
  <c r="N20" i="1"/>
  <c r="N21" i="1" s="1"/>
  <c r="D22" i="1"/>
  <c r="E22" i="1"/>
  <c r="F22" i="1"/>
  <c r="G22" i="1"/>
  <c r="H22" i="1"/>
  <c r="N22" i="1"/>
  <c r="D23" i="1"/>
  <c r="D26" i="1" s="1"/>
  <c r="E23" i="1"/>
  <c r="E26" i="1" s="1"/>
  <c r="F23" i="1"/>
  <c r="F26" i="1" s="1"/>
  <c r="G23" i="1"/>
  <c r="G26" i="1" s="1"/>
  <c r="H23" i="1"/>
  <c r="H26" i="1" s="1"/>
  <c r="N23" i="1"/>
  <c r="N26" i="1" s="1"/>
  <c r="D25" i="1"/>
  <c r="D35" i="1" s="1"/>
  <c r="E25" i="1"/>
  <c r="E35" i="1" s="1"/>
  <c r="F25" i="1"/>
  <c r="F35" i="1" s="1"/>
  <c r="G25" i="1"/>
  <c r="G35" i="1" s="1"/>
  <c r="H25" i="1"/>
  <c r="H35" i="1" s="1"/>
  <c r="N25" i="1"/>
  <c r="N35" i="1" s="1"/>
  <c r="D28" i="1"/>
  <c r="D36" i="1" s="1"/>
  <c r="E28" i="1"/>
  <c r="E31" i="1" s="1"/>
  <c r="F28" i="1"/>
  <c r="F33" i="1" s="1"/>
  <c r="G28" i="1"/>
  <c r="G36" i="1" s="1"/>
  <c r="H28" i="1"/>
  <c r="H36" i="1" s="1"/>
  <c r="N28" i="1"/>
  <c r="N33" i="1" s="1"/>
  <c r="D31" i="1"/>
  <c r="G31" i="1"/>
  <c r="H31" i="1"/>
  <c r="D33" i="1"/>
  <c r="G33" i="1"/>
  <c r="H33" i="1"/>
  <c r="D34" i="1"/>
  <c r="E34" i="1"/>
  <c r="F34" i="1"/>
  <c r="G34" i="1"/>
  <c r="H34" i="1"/>
  <c r="N34" i="1"/>
  <c r="C25" i="1"/>
  <c r="D3" i="18"/>
  <c r="E3" i="18"/>
  <c r="F3" i="18"/>
  <c r="G3" i="18"/>
  <c r="H3" i="18"/>
  <c r="I3" i="18"/>
  <c r="J3" i="18"/>
  <c r="K3" i="18"/>
  <c r="L3" i="18"/>
  <c r="M3" i="18"/>
  <c r="N3" i="18"/>
  <c r="O3" i="18"/>
  <c r="D4" i="18"/>
  <c r="E4" i="18"/>
  <c r="F4" i="18"/>
  <c r="G4" i="18"/>
  <c r="H4" i="18"/>
  <c r="I4" i="18"/>
  <c r="J4" i="18"/>
  <c r="K4" i="18"/>
  <c r="L4" i="18"/>
  <c r="M4" i="18"/>
  <c r="N4" i="18"/>
  <c r="O4" i="18"/>
  <c r="D5" i="18"/>
  <c r="E5" i="18"/>
  <c r="F5" i="18"/>
  <c r="G5" i="18"/>
  <c r="H5" i="18"/>
  <c r="I5" i="18"/>
  <c r="J5" i="18"/>
  <c r="K5" i="18"/>
  <c r="L5" i="18"/>
  <c r="M5" i="18"/>
  <c r="N5" i="18"/>
  <c r="O5" i="18"/>
  <c r="D7" i="18"/>
  <c r="E7" i="18"/>
  <c r="F7" i="18"/>
  <c r="G7" i="18"/>
  <c r="H7" i="18"/>
  <c r="I7" i="18"/>
  <c r="J7" i="18"/>
  <c r="K7" i="18"/>
  <c r="L7" i="18"/>
  <c r="M7" i="18"/>
  <c r="N7" i="18"/>
  <c r="O7" i="18"/>
  <c r="D8" i="18"/>
  <c r="E8" i="18"/>
  <c r="F8" i="18"/>
  <c r="G8" i="18"/>
  <c r="H8" i="18"/>
  <c r="I8" i="18"/>
  <c r="J8" i="18"/>
  <c r="K8" i="18"/>
  <c r="L8" i="18"/>
  <c r="M8" i="18"/>
  <c r="N8" i="18"/>
  <c r="O8" i="18"/>
  <c r="D9" i="18"/>
  <c r="E9" i="18"/>
  <c r="F9" i="18"/>
  <c r="G9" i="18"/>
  <c r="H9" i="18"/>
  <c r="I9" i="18"/>
  <c r="J9" i="18"/>
  <c r="K9" i="18"/>
  <c r="L9" i="18"/>
  <c r="M9" i="18"/>
  <c r="N9" i="18"/>
  <c r="O9" i="18"/>
  <c r="D10" i="18"/>
  <c r="E10" i="18"/>
  <c r="F10" i="18"/>
  <c r="G10" i="18"/>
  <c r="H10" i="18"/>
  <c r="I10" i="18"/>
  <c r="J10" i="18"/>
  <c r="K10" i="18"/>
  <c r="L10" i="18"/>
  <c r="M10" i="18"/>
  <c r="N10" i="18"/>
  <c r="O10" i="18"/>
  <c r="D11" i="18"/>
  <c r="E11" i="18"/>
  <c r="F11" i="18"/>
  <c r="G11" i="18"/>
  <c r="H11" i="18"/>
  <c r="I11" i="18"/>
  <c r="J11" i="18"/>
  <c r="K11" i="18"/>
  <c r="L11" i="18"/>
  <c r="M11" i="18"/>
  <c r="N11" i="18"/>
  <c r="O11" i="18"/>
  <c r="D12" i="18"/>
  <c r="E12" i="18"/>
  <c r="F12" i="18"/>
  <c r="G12" i="18"/>
  <c r="H12" i="18"/>
  <c r="I12" i="18"/>
  <c r="J12" i="18"/>
  <c r="K12" i="18"/>
  <c r="L12" i="18"/>
  <c r="M12" i="18"/>
  <c r="N12" i="18"/>
  <c r="O12" i="18"/>
  <c r="D14" i="18"/>
  <c r="E14" i="18"/>
  <c r="F14" i="18"/>
  <c r="G14" i="18"/>
  <c r="H14" i="18"/>
  <c r="I14" i="18"/>
  <c r="J14" i="18"/>
  <c r="K14" i="18"/>
  <c r="L14" i="18"/>
  <c r="M14" i="18"/>
  <c r="N14" i="18"/>
  <c r="O14" i="18"/>
  <c r="E15" i="18"/>
  <c r="F15" i="18"/>
  <c r="G15" i="18"/>
  <c r="H15" i="18"/>
  <c r="I15" i="18"/>
  <c r="J15" i="18"/>
  <c r="K15" i="18"/>
  <c r="L15" i="18"/>
  <c r="M15" i="18"/>
  <c r="N15" i="18"/>
  <c r="O15" i="18"/>
  <c r="D17" i="18"/>
  <c r="E17" i="18"/>
  <c r="F17" i="18"/>
  <c r="G17" i="18"/>
  <c r="H17" i="18"/>
  <c r="I17" i="18"/>
  <c r="J17" i="18"/>
  <c r="K17" i="18"/>
  <c r="L17" i="18"/>
  <c r="M17" i="18"/>
  <c r="N17" i="18"/>
  <c r="O17" i="18"/>
  <c r="D18" i="18"/>
  <c r="E18" i="18"/>
  <c r="F18" i="18"/>
  <c r="G18" i="18"/>
  <c r="H18" i="18"/>
  <c r="I18" i="18"/>
  <c r="J18" i="18"/>
  <c r="K18" i="18"/>
  <c r="L18" i="18"/>
  <c r="M18" i="18"/>
  <c r="N18" i="18"/>
  <c r="O18" i="18"/>
  <c r="D19" i="18"/>
  <c r="E19" i="18"/>
  <c r="F19" i="18"/>
  <c r="G19" i="18"/>
  <c r="H19" i="18"/>
  <c r="I19" i="18"/>
  <c r="J19" i="18"/>
  <c r="K19" i="18"/>
  <c r="L19" i="18"/>
  <c r="M19" i="18"/>
  <c r="N19" i="18"/>
  <c r="O19" i="18"/>
  <c r="D20" i="18"/>
  <c r="E20" i="18"/>
  <c r="F20" i="18"/>
  <c r="G20" i="18"/>
  <c r="H20" i="18"/>
  <c r="I20" i="18"/>
  <c r="J20" i="18"/>
  <c r="K20" i="18"/>
  <c r="L20" i="18"/>
  <c r="M20" i="18"/>
  <c r="N20" i="18"/>
  <c r="O20" i="18"/>
  <c r="D21" i="18"/>
  <c r="E21" i="18"/>
  <c r="F21" i="18"/>
  <c r="G21" i="18"/>
  <c r="H21" i="18"/>
  <c r="I21" i="18"/>
  <c r="J21" i="18"/>
  <c r="K21" i="18"/>
  <c r="L21" i="18"/>
  <c r="M21" i="18"/>
  <c r="N21" i="18"/>
  <c r="O21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D23" i="18"/>
  <c r="E23" i="18"/>
  <c r="F23" i="18"/>
  <c r="G23" i="18"/>
  <c r="H23" i="18"/>
  <c r="I23" i="18"/>
  <c r="J23" i="18"/>
  <c r="K23" i="18"/>
  <c r="L23" i="18"/>
  <c r="M23" i="18"/>
  <c r="N23" i="18"/>
  <c r="O23" i="18"/>
  <c r="D24" i="18"/>
  <c r="E24" i="18"/>
  <c r="F24" i="18"/>
  <c r="G24" i="18"/>
  <c r="H24" i="18"/>
  <c r="I24" i="18"/>
  <c r="J24" i="18"/>
  <c r="K24" i="18"/>
  <c r="L24" i="18"/>
  <c r="M24" i="18"/>
  <c r="N24" i="18"/>
  <c r="O24" i="18"/>
  <c r="D25" i="18"/>
  <c r="E25" i="18"/>
  <c r="F25" i="18"/>
  <c r="G25" i="18"/>
  <c r="H25" i="18"/>
  <c r="I25" i="18"/>
  <c r="J25" i="18"/>
  <c r="K25" i="18"/>
  <c r="L25" i="18"/>
  <c r="M25" i="18"/>
  <c r="N25" i="18"/>
  <c r="O25" i="18"/>
  <c r="D26" i="18"/>
  <c r="E26" i="18"/>
  <c r="F26" i="18"/>
  <c r="G26" i="18"/>
  <c r="H26" i="18"/>
  <c r="I26" i="18"/>
  <c r="J26" i="18"/>
  <c r="K26" i="18"/>
  <c r="L26" i="18"/>
  <c r="M26" i="18"/>
  <c r="N26" i="18"/>
  <c r="O26" i="18"/>
  <c r="D27" i="18"/>
  <c r="E27" i="18"/>
  <c r="F27" i="18"/>
  <c r="G27" i="18"/>
  <c r="H27" i="18"/>
  <c r="I27" i="18"/>
  <c r="J27" i="18"/>
  <c r="K27" i="18"/>
  <c r="L27" i="18"/>
  <c r="M27" i="18"/>
  <c r="N27" i="18"/>
  <c r="O27" i="18"/>
  <c r="D28" i="18"/>
  <c r="E28" i="18"/>
  <c r="F28" i="18"/>
  <c r="G28" i="18"/>
  <c r="H28" i="18"/>
  <c r="I28" i="18"/>
  <c r="J28" i="18"/>
  <c r="K28" i="18"/>
  <c r="L28" i="18"/>
  <c r="M28" i="18"/>
  <c r="N28" i="18"/>
  <c r="O28" i="18"/>
  <c r="D29" i="18"/>
  <c r="E29" i="18"/>
  <c r="F29" i="18"/>
  <c r="G29" i="18"/>
  <c r="H29" i="18"/>
  <c r="I29" i="18"/>
  <c r="J29" i="18"/>
  <c r="K29" i="18"/>
  <c r="L29" i="18"/>
  <c r="M29" i="18"/>
  <c r="N29" i="18"/>
  <c r="O29" i="18"/>
  <c r="D30" i="18"/>
  <c r="E30" i="18"/>
  <c r="F30" i="18"/>
  <c r="G30" i="18"/>
  <c r="H30" i="18"/>
  <c r="I30" i="18"/>
  <c r="J30" i="18"/>
  <c r="K30" i="18"/>
  <c r="L30" i="18"/>
  <c r="M30" i="18"/>
  <c r="N30" i="18"/>
  <c r="O30" i="18"/>
  <c r="D31" i="18"/>
  <c r="E31" i="18"/>
  <c r="F31" i="18"/>
  <c r="G31" i="18"/>
  <c r="H31" i="18"/>
  <c r="I31" i="18"/>
  <c r="J31" i="18"/>
  <c r="K31" i="18"/>
  <c r="L31" i="18"/>
  <c r="M31" i="18"/>
  <c r="N31" i="18"/>
  <c r="O31" i="18"/>
  <c r="D32" i="18"/>
  <c r="E32" i="18"/>
  <c r="F32" i="18"/>
  <c r="G32" i="18"/>
  <c r="H32" i="18"/>
  <c r="I32" i="18"/>
  <c r="J32" i="18"/>
  <c r="K32" i="18"/>
  <c r="L32" i="18"/>
  <c r="M32" i="18"/>
  <c r="N32" i="18"/>
  <c r="O32" i="18"/>
  <c r="D33" i="18"/>
  <c r="E33" i="18"/>
  <c r="F33" i="18"/>
  <c r="G33" i="18"/>
  <c r="H33" i="18"/>
  <c r="I33" i="18"/>
  <c r="J33" i="18"/>
  <c r="K33" i="18"/>
  <c r="L33" i="18"/>
  <c r="M33" i="18"/>
  <c r="N33" i="18"/>
  <c r="O33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D35" i="18"/>
  <c r="E35" i="18"/>
  <c r="F35" i="18"/>
  <c r="G35" i="18"/>
  <c r="H35" i="18"/>
  <c r="I35" i="18"/>
  <c r="J35" i="18"/>
  <c r="K35" i="18"/>
  <c r="L35" i="18"/>
  <c r="M35" i="18"/>
  <c r="N35" i="18"/>
  <c r="O35" i="18"/>
  <c r="D36" i="18"/>
  <c r="E36" i="18"/>
  <c r="F36" i="18"/>
  <c r="G36" i="18"/>
  <c r="H36" i="18"/>
  <c r="I36" i="18"/>
  <c r="J36" i="18"/>
  <c r="K36" i="18"/>
  <c r="L36" i="18"/>
  <c r="M36" i="18"/>
  <c r="N36" i="18"/>
  <c r="O36" i="18"/>
  <c r="D37" i="18"/>
  <c r="E37" i="18"/>
  <c r="F37" i="18"/>
  <c r="G37" i="18"/>
  <c r="H37" i="18"/>
  <c r="I37" i="18"/>
  <c r="J37" i="18"/>
  <c r="K37" i="18"/>
  <c r="L37" i="18"/>
  <c r="M37" i="18"/>
  <c r="N37" i="18"/>
  <c r="O37" i="18"/>
  <c r="D38" i="18"/>
  <c r="E38" i="18"/>
  <c r="F38" i="18"/>
  <c r="G38" i="18"/>
  <c r="H38" i="18"/>
  <c r="I38" i="18"/>
  <c r="J38" i="18"/>
  <c r="K38" i="18"/>
  <c r="L38" i="18"/>
  <c r="M38" i="18"/>
  <c r="N38" i="18"/>
  <c r="O38" i="18"/>
  <c r="D39" i="18"/>
  <c r="E39" i="18"/>
  <c r="F39" i="18"/>
  <c r="G39" i="18"/>
  <c r="H39" i="18"/>
  <c r="I39" i="18"/>
  <c r="J39" i="18"/>
  <c r="K39" i="18"/>
  <c r="L39" i="18"/>
  <c r="M39" i="18"/>
  <c r="N39" i="18"/>
  <c r="O39" i="18"/>
  <c r="D40" i="18"/>
  <c r="E40" i="18"/>
  <c r="F40" i="18"/>
  <c r="G40" i="18"/>
  <c r="H40" i="18"/>
  <c r="I40" i="18"/>
  <c r="J40" i="18"/>
  <c r="K40" i="18"/>
  <c r="L40" i="18"/>
  <c r="M40" i="18"/>
  <c r="N40" i="18"/>
  <c r="O40" i="18"/>
  <c r="D41" i="18"/>
  <c r="E41" i="18"/>
  <c r="F41" i="18"/>
  <c r="G41" i="18"/>
  <c r="H41" i="18"/>
  <c r="I41" i="18"/>
  <c r="J41" i="18"/>
  <c r="K41" i="18"/>
  <c r="L41" i="18"/>
  <c r="M41" i="18"/>
  <c r="N41" i="18"/>
  <c r="O41" i="18"/>
  <c r="D42" i="18"/>
  <c r="E42" i="18"/>
  <c r="F42" i="18"/>
  <c r="G42" i="18"/>
  <c r="H42" i="18"/>
  <c r="I42" i="18"/>
  <c r="J42" i="18"/>
  <c r="K42" i="18"/>
  <c r="L42" i="18"/>
  <c r="M42" i="18"/>
  <c r="N42" i="18"/>
  <c r="O42" i="18"/>
  <c r="D43" i="18"/>
  <c r="E43" i="18"/>
  <c r="F43" i="18"/>
  <c r="G43" i="18"/>
  <c r="H43" i="18"/>
  <c r="I43" i="18"/>
  <c r="J43" i="18"/>
  <c r="K43" i="18"/>
  <c r="L43" i="18"/>
  <c r="M43" i="18"/>
  <c r="N43" i="18"/>
  <c r="O43" i="18"/>
  <c r="D44" i="18"/>
  <c r="E44" i="18"/>
  <c r="F44" i="18"/>
  <c r="G44" i="18"/>
  <c r="H44" i="18"/>
  <c r="I44" i="18"/>
  <c r="J44" i="18"/>
  <c r="K44" i="18"/>
  <c r="L44" i="18"/>
  <c r="M44" i="18"/>
  <c r="N44" i="18"/>
  <c r="O44" i="18"/>
  <c r="D45" i="18"/>
  <c r="E45" i="18"/>
  <c r="F45" i="18"/>
  <c r="G45" i="18"/>
  <c r="H45" i="18"/>
  <c r="I45" i="18"/>
  <c r="J45" i="18"/>
  <c r="K45" i="18"/>
  <c r="L45" i="18"/>
  <c r="M45" i="18"/>
  <c r="N45" i="18"/>
  <c r="O45" i="18"/>
  <c r="D47" i="18"/>
  <c r="E47" i="18"/>
  <c r="F47" i="18"/>
  <c r="G47" i="18"/>
  <c r="H47" i="18"/>
  <c r="I47" i="18"/>
  <c r="J47" i="18"/>
  <c r="K47" i="18"/>
  <c r="L47" i="18"/>
  <c r="M47" i="18"/>
  <c r="N47" i="18"/>
  <c r="O47" i="18"/>
  <c r="D48" i="18"/>
  <c r="E48" i="18"/>
  <c r="F48" i="18"/>
  <c r="G48" i="18"/>
  <c r="H48" i="18"/>
  <c r="I48" i="18"/>
  <c r="J48" i="18"/>
  <c r="K48" i="18"/>
  <c r="L48" i="18"/>
  <c r="M48" i="18"/>
  <c r="N48" i="18"/>
  <c r="O48" i="18"/>
  <c r="D49" i="18"/>
  <c r="E49" i="18"/>
  <c r="F49" i="18"/>
  <c r="G49" i="18"/>
  <c r="H49" i="18"/>
  <c r="I49" i="18"/>
  <c r="J49" i="18"/>
  <c r="K49" i="18"/>
  <c r="L49" i="18"/>
  <c r="M49" i="18"/>
  <c r="N49" i="18"/>
  <c r="O49" i="18"/>
  <c r="D50" i="18"/>
  <c r="E50" i="18"/>
  <c r="F50" i="18"/>
  <c r="G50" i="18"/>
  <c r="H50" i="18"/>
  <c r="I50" i="18"/>
  <c r="J50" i="18"/>
  <c r="K50" i="18"/>
  <c r="L50" i="18"/>
  <c r="M50" i="18"/>
  <c r="N50" i="18"/>
  <c r="O50" i="18"/>
  <c r="D51" i="18"/>
  <c r="E51" i="18"/>
  <c r="F51" i="18"/>
  <c r="G51" i="18"/>
  <c r="H51" i="18"/>
  <c r="I51" i="18"/>
  <c r="J51" i="18"/>
  <c r="K51" i="18"/>
  <c r="L51" i="18"/>
  <c r="M51" i="18"/>
  <c r="N51" i="18"/>
  <c r="O51" i="18"/>
  <c r="D52" i="18"/>
  <c r="E52" i="18"/>
  <c r="F52" i="18"/>
  <c r="G52" i="18"/>
  <c r="H52" i="18"/>
  <c r="I52" i="18"/>
  <c r="J52" i="18"/>
  <c r="K52" i="18"/>
  <c r="L52" i="18"/>
  <c r="M52" i="18"/>
  <c r="N52" i="18"/>
  <c r="O52" i="18"/>
  <c r="D53" i="18"/>
  <c r="E53" i="18"/>
  <c r="F53" i="18"/>
  <c r="G53" i="18"/>
  <c r="H53" i="18"/>
  <c r="I53" i="18"/>
  <c r="J53" i="18"/>
  <c r="K53" i="18"/>
  <c r="L53" i="18"/>
  <c r="M53" i="18"/>
  <c r="N53" i="18"/>
  <c r="O53" i="18"/>
  <c r="D54" i="18"/>
  <c r="E54" i="18"/>
  <c r="F54" i="18"/>
  <c r="G54" i="18"/>
  <c r="H54" i="18"/>
  <c r="I54" i="18"/>
  <c r="J54" i="18"/>
  <c r="K54" i="18"/>
  <c r="L54" i="18"/>
  <c r="M54" i="18"/>
  <c r="N54" i="18"/>
  <c r="O54" i="18"/>
  <c r="D55" i="18"/>
  <c r="E55" i="18"/>
  <c r="F55" i="18"/>
  <c r="G55" i="18"/>
  <c r="H55" i="18"/>
  <c r="I55" i="18"/>
  <c r="J55" i="18"/>
  <c r="K55" i="18"/>
  <c r="L55" i="18"/>
  <c r="M55" i="18"/>
  <c r="N55" i="18"/>
  <c r="O55" i="18"/>
  <c r="D56" i="18"/>
  <c r="E56" i="18"/>
  <c r="F56" i="18"/>
  <c r="G56" i="18"/>
  <c r="H56" i="18"/>
  <c r="I56" i="18"/>
  <c r="J56" i="18"/>
  <c r="K56" i="18"/>
  <c r="L56" i="18"/>
  <c r="M56" i="18"/>
  <c r="N56" i="18"/>
  <c r="O56" i="18"/>
  <c r="D57" i="18"/>
  <c r="E57" i="18"/>
  <c r="F57" i="18"/>
  <c r="G57" i="18"/>
  <c r="H57" i="18"/>
  <c r="I57" i="18"/>
  <c r="J57" i="18"/>
  <c r="K57" i="18"/>
  <c r="L57" i="18"/>
  <c r="M57" i="18"/>
  <c r="N57" i="18"/>
  <c r="O57" i="18"/>
  <c r="D58" i="18"/>
  <c r="E58" i="18"/>
  <c r="F58" i="18"/>
  <c r="G58" i="18"/>
  <c r="H58" i="18"/>
  <c r="I58" i="18"/>
  <c r="J58" i="18"/>
  <c r="K58" i="18"/>
  <c r="L58" i="18"/>
  <c r="M58" i="18"/>
  <c r="N58" i="18"/>
  <c r="O58" i="18"/>
  <c r="D59" i="18"/>
  <c r="E59" i="18"/>
  <c r="F59" i="18"/>
  <c r="G59" i="18"/>
  <c r="H59" i="18"/>
  <c r="I59" i="18"/>
  <c r="J59" i="18"/>
  <c r="K59" i="18"/>
  <c r="L59" i="18"/>
  <c r="M59" i="18"/>
  <c r="N59" i="18"/>
  <c r="O59" i="18"/>
  <c r="D60" i="18"/>
  <c r="E60" i="18"/>
  <c r="F60" i="18"/>
  <c r="G60" i="18"/>
  <c r="H60" i="18"/>
  <c r="I60" i="18"/>
  <c r="J60" i="18"/>
  <c r="K60" i="18"/>
  <c r="L60" i="18"/>
  <c r="M60" i="18"/>
  <c r="N60" i="18"/>
  <c r="O60" i="18"/>
  <c r="D61" i="18"/>
  <c r="E61" i="18"/>
  <c r="F61" i="18"/>
  <c r="G61" i="18"/>
  <c r="H61" i="18"/>
  <c r="I61" i="18"/>
  <c r="J61" i="18"/>
  <c r="K61" i="18"/>
  <c r="L61" i="18"/>
  <c r="M61" i="18"/>
  <c r="N61" i="18"/>
  <c r="O61" i="18"/>
  <c r="D64" i="18"/>
  <c r="E64" i="18"/>
  <c r="F64" i="18"/>
  <c r="G64" i="18"/>
  <c r="H64" i="18"/>
  <c r="I64" i="18"/>
  <c r="J64" i="18"/>
  <c r="K64" i="18"/>
  <c r="L64" i="18"/>
  <c r="M64" i="18"/>
  <c r="N64" i="18"/>
  <c r="O64" i="18"/>
  <c r="D65" i="18"/>
  <c r="E65" i="18"/>
  <c r="F65" i="18"/>
  <c r="G65" i="18"/>
  <c r="H65" i="18"/>
  <c r="I65" i="18"/>
  <c r="J65" i="18"/>
  <c r="K65" i="18"/>
  <c r="L65" i="18"/>
  <c r="M65" i="18"/>
  <c r="N65" i="18"/>
  <c r="O65" i="18"/>
  <c r="D66" i="18"/>
  <c r="E66" i="18"/>
  <c r="F66" i="18"/>
  <c r="G66" i="18"/>
  <c r="H66" i="18"/>
  <c r="I66" i="18"/>
  <c r="J66" i="18"/>
  <c r="K66" i="18"/>
  <c r="L66" i="18"/>
  <c r="M66" i="18"/>
  <c r="N66" i="18"/>
  <c r="O66" i="18"/>
  <c r="O11" i="9"/>
  <c r="O12" i="9"/>
  <c r="O14" i="9"/>
  <c r="O15" i="9"/>
  <c r="O16" i="9"/>
  <c r="O17" i="9"/>
  <c r="O18" i="9"/>
  <c r="O19" i="9"/>
  <c r="F7" i="11"/>
  <c r="O13" i="1"/>
  <c r="O11" i="1"/>
  <c r="O12" i="1"/>
  <c r="O14" i="1"/>
  <c r="O15" i="1"/>
  <c r="O16" i="1"/>
  <c r="O17" i="1"/>
  <c r="O18" i="1"/>
  <c r="O19" i="1"/>
  <c r="O10" i="1"/>
  <c r="N36" i="1" l="1"/>
  <c r="N37" i="1" s="1"/>
  <c r="N29" i="1"/>
  <c r="F36" i="1"/>
  <c r="F37" i="1" s="1"/>
  <c r="E36" i="1"/>
  <c r="E37" i="1" s="1"/>
  <c r="E29" i="1"/>
  <c r="D37" i="1"/>
  <c r="H37" i="1"/>
  <c r="D29" i="1"/>
  <c r="G37" i="1"/>
  <c r="F29" i="1"/>
  <c r="H29" i="1"/>
  <c r="G29" i="1"/>
  <c r="P15" i="18"/>
  <c r="P65" i="18"/>
  <c r="P61" i="18"/>
  <c r="P59" i="18"/>
  <c r="P57" i="18"/>
  <c r="P55" i="18"/>
  <c r="P53" i="18"/>
  <c r="P51" i="18"/>
  <c r="P49" i="18"/>
  <c r="P47" i="18"/>
  <c r="P45" i="18"/>
  <c r="P43" i="18"/>
  <c r="P41" i="18"/>
  <c r="P39" i="18"/>
  <c r="P37" i="18"/>
  <c r="P35" i="18"/>
  <c r="P33" i="18"/>
  <c r="P31" i="18"/>
  <c r="P29" i="18"/>
  <c r="P27" i="18"/>
  <c r="P25" i="18"/>
  <c r="P23" i="18"/>
  <c r="P21" i="18"/>
  <c r="P19" i="18"/>
  <c r="P17" i="18"/>
  <c r="P14" i="18"/>
  <c r="P12" i="18"/>
  <c r="P10" i="18"/>
  <c r="P8" i="18"/>
  <c r="P5" i="18"/>
  <c r="P3" i="18"/>
  <c r="P66" i="18"/>
  <c r="P64" i="18"/>
  <c r="P60" i="18"/>
  <c r="P58" i="18"/>
  <c r="P56" i="18"/>
  <c r="P54" i="18"/>
  <c r="P52" i="18"/>
  <c r="P50" i="18"/>
  <c r="P48" i="18"/>
  <c r="P44" i="18"/>
  <c r="P42" i="18"/>
  <c r="P40" i="18"/>
  <c r="P38" i="18"/>
  <c r="P36" i="18"/>
  <c r="P34" i="18"/>
  <c r="P32" i="18"/>
  <c r="P30" i="18"/>
  <c r="P28" i="18"/>
  <c r="P26" i="18"/>
  <c r="P24" i="18"/>
  <c r="P22" i="18"/>
  <c r="P20" i="18"/>
  <c r="P18" i="18"/>
  <c r="P11" i="18"/>
  <c r="P9" i="18"/>
  <c r="P7" i="18"/>
  <c r="P4" i="18"/>
  <c r="E33" i="1"/>
  <c r="N31" i="1"/>
  <c r="F31" i="1"/>
  <c r="B6" i="14" l="1"/>
  <c r="C6" i="14" s="1"/>
  <c r="D6" i="14" s="1"/>
  <c r="E6" i="14" s="1"/>
  <c r="F6" i="14" s="1"/>
  <c r="G6" i="14" s="1"/>
  <c r="H6" i="14" s="1"/>
  <c r="I6" i="14" s="1"/>
  <c r="J6" i="14" s="1"/>
  <c r="K6" i="14" s="1"/>
  <c r="L6" i="14" s="1"/>
  <c r="M6" i="14" s="1"/>
  <c r="P53" i="12"/>
  <c r="P55" i="12"/>
  <c r="P58" i="12"/>
  <c r="P59" i="12"/>
  <c r="P60" i="12"/>
  <c r="P63" i="12"/>
  <c r="P64" i="12"/>
  <c r="P70" i="12"/>
  <c r="C10" i="9"/>
  <c r="O13" i="9" s="1"/>
  <c r="C28" i="9" l="1"/>
  <c r="I2" i="10" l="1"/>
  <c r="C25" i="9"/>
  <c r="C34" i="9"/>
  <c r="C23" i="9"/>
  <c r="C26" i="9" s="1"/>
  <c r="C22" i="1"/>
  <c r="E49" i="12"/>
  <c r="F49" i="12"/>
  <c r="G49" i="12"/>
  <c r="H49" i="12"/>
  <c r="I49" i="12"/>
  <c r="J49" i="12"/>
  <c r="K49" i="12"/>
  <c r="L49" i="12"/>
  <c r="M49" i="12"/>
  <c r="N49" i="12"/>
  <c r="O49" i="12"/>
  <c r="D49" i="12"/>
  <c r="N20" i="14"/>
  <c r="J4" i="6"/>
  <c r="C23" i="1"/>
  <c r="C26" i="1" s="1"/>
  <c r="H86" i="18" l="1"/>
  <c r="N89" i="18"/>
  <c r="E89" i="18"/>
  <c r="O88" i="18"/>
  <c r="F88" i="18"/>
  <c r="H87" i="18"/>
  <c r="J86" i="18"/>
  <c r="L68" i="18"/>
  <c r="G89" i="18"/>
  <c r="F89" i="18"/>
  <c r="H88" i="18"/>
  <c r="G88" i="18"/>
  <c r="I87" i="18"/>
  <c r="K86" i="18"/>
  <c r="M68" i="18"/>
  <c r="O89" i="18"/>
  <c r="D86" i="18"/>
  <c r="I88" i="18"/>
  <c r="K87" i="18"/>
  <c r="J87" i="18"/>
  <c r="L86" i="18"/>
  <c r="N68" i="18"/>
  <c r="E68" i="18"/>
  <c r="M87" i="18"/>
  <c r="K68" i="18"/>
  <c r="L87" i="18"/>
  <c r="N86" i="18"/>
  <c r="M86" i="18"/>
  <c r="O68" i="18"/>
  <c r="F68" i="18"/>
  <c r="D68" i="18"/>
  <c r="O86" i="18"/>
  <c r="F86" i="18"/>
  <c r="E86" i="18"/>
  <c r="G68" i="18"/>
  <c r="I89" i="18"/>
  <c r="K88" i="18"/>
  <c r="E87" i="18"/>
  <c r="J88" i="18"/>
  <c r="G86" i="18"/>
  <c r="I68" i="18"/>
  <c r="H68" i="18"/>
  <c r="J89" i="18"/>
  <c r="L88" i="18"/>
  <c r="N87" i="18"/>
  <c r="D89" i="18"/>
  <c r="D88" i="18"/>
  <c r="J68" i="18"/>
  <c r="K89" i="18"/>
  <c r="M88" i="18"/>
  <c r="O87" i="18"/>
  <c r="F87" i="18"/>
  <c r="D87" i="18"/>
  <c r="M89" i="18"/>
  <c r="L89" i="18"/>
  <c r="N88" i="18"/>
  <c r="E88" i="18"/>
  <c r="G87" i="18"/>
  <c r="I86" i="18"/>
  <c r="H89" i="18"/>
  <c r="O22" i="1"/>
  <c r="J2" i="6"/>
  <c r="C36" i="9"/>
  <c r="C35" i="1"/>
  <c r="J14" i="10"/>
  <c r="I9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8" i="10"/>
  <c r="J99" i="10"/>
  <c r="J100" i="10"/>
  <c r="J101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J6" i="6"/>
  <c r="O25" i="1"/>
  <c r="C34" i="1"/>
  <c r="C28" i="1"/>
  <c r="J5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I3" i="6"/>
  <c r="I4" i="6"/>
  <c r="K4" i="6" s="1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2" i="6"/>
  <c r="O20" i="1"/>
  <c r="C9" i="1"/>
  <c r="P87" i="18" l="1"/>
  <c r="P88" i="18"/>
  <c r="P89" i="18"/>
  <c r="P68" i="18"/>
  <c r="P86" i="18"/>
  <c r="O23" i="1"/>
  <c r="C35" i="9"/>
  <c r="C37" i="9" s="1"/>
  <c r="J15" i="10"/>
  <c r="K15" i="10" s="1"/>
  <c r="J9" i="10"/>
  <c r="K9" i="10" s="1"/>
  <c r="J10" i="10"/>
  <c r="K10" i="10" s="1"/>
  <c r="J11" i="10"/>
  <c r="K11" i="10" s="1"/>
  <c r="J13" i="10"/>
  <c r="K13" i="10" s="1"/>
  <c r="K101" i="10"/>
  <c r="K93" i="10"/>
  <c r="K85" i="10"/>
  <c r="K77" i="10"/>
  <c r="K69" i="10"/>
  <c r="K61" i="10"/>
  <c r="K53" i="10"/>
  <c r="K45" i="10"/>
  <c r="J12" i="10"/>
  <c r="K12" i="10" s="1"/>
  <c r="K96" i="10"/>
  <c r="K88" i="10"/>
  <c r="K80" i="10"/>
  <c r="K72" i="10"/>
  <c r="K64" i="10"/>
  <c r="J7" i="6"/>
  <c r="C31" i="1"/>
  <c r="K95" i="10"/>
  <c r="K87" i="10"/>
  <c r="K79" i="10"/>
  <c r="K71" i="10"/>
  <c r="K63" i="10"/>
  <c r="K55" i="10"/>
  <c r="K94" i="10"/>
  <c r="K86" i="10"/>
  <c r="K78" i="10"/>
  <c r="K70" i="10"/>
  <c r="K62" i="10"/>
  <c r="K54" i="10"/>
  <c r="K46" i="10"/>
  <c r="C36" i="1"/>
  <c r="C33" i="1"/>
  <c r="K50" i="10"/>
  <c r="K42" i="10"/>
  <c r="K34" i="10"/>
  <c r="K26" i="10"/>
  <c r="K97" i="10"/>
  <c r="K89" i="10"/>
  <c r="K81" i="10"/>
  <c r="K73" i="10"/>
  <c r="K65" i="10"/>
  <c r="K57" i="10"/>
  <c r="K49" i="10"/>
  <c r="K41" i="10"/>
  <c r="K33" i="10"/>
  <c r="K25" i="10"/>
  <c r="K17" i="10"/>
  <c r="K99" i="10"/>
  <c r="K83" i="10"/>
  <c r="K91" i="10"/>
  <c r="K47" i="10"/>
  <c r="K39" i="10"/>
  <c r="K31" i="10"/>
  <c r="K23" i="10"/>
  <c r="K37" i="10"/>
  <c r="K29" i="10"/>
  <c r="K21" i="10"/>
  <c r="K56" i="10"/>
  <c r="K48" i="10"/>
  <c r="K40" i="10"/>
  <c r="K32" i="10"/>
  <c r="K38" i="10"/>
  <c r="K30" i="10"/>
  <c r="K22" i="10"/>
  <c r="K14" i="10"/>
  <c r="K100" i="10"/>
  <c r="K92" i="10"/>
  <c r="K84" i="10"/>
  <c r="K76" i="10"/>
  <c r="K68" i="10"/>
  <c r="K60" i="10"/>
  <c r="K52" i="10"/>
  <c r="K44" i="10"/>
  <c r="K36" i="10"/>
  <c r="K28" i="10"/>
  <c r="K18" i="10"/>
  <c r="K20" i="10"/>
  <c r="K24" i="10"/>
  <c r="K16" i="10"/>
  <c r="K75" i="10"/>
  <c r="K67" i="10"/>
  <c r="K59" i="10"/>
  <c r="K51" i="10"/>
  <c r="K43" i="10"/>
  <c r="K35" i="10"/>
  <c r="K27" i="10"/>
  <c r="K19" i="10"/>
  <c r="K98" i="10"/>
  <c r="K90" i="10"/>
  <c r="K82" i="10"/>
  <c r="K74" i="10"/>
  <c r="K66" i="10"/>
  <c r="K58" i="10"/>
  <c r="O34" i="1"/>
  <c r="J3" i="6"/>
  <c r="C29" i="1"/>
  <c r="K2" i="6"/>
  <c r="L2" i="6" s="1"/>
  <c r="M2" i="6" s="1"/>
  <c r="K84" i="6"/>
  <c r="L84" i="6" s="1"/>
  <c r="M84" i="6" s="1"/>
  <c r="K88" i="6"/>
  <c r="L88" i="6" s="1"/>
  <c r="M88" i="6" s="1"/>
  <c r="O28" i="1" l="1"/>
  <c r="O29" i="1"/>
  <c r="O33" i="1"/>
  <c r="O35" i="1"/>
  <c r="O31" i="1"/>
  <c r="C37" i="1"/>
  <c r="N2" i="6"/>
  <c r="K59" i="6"/>
  <c r="L59" i="6" s="1"/>
  <c r="K64" i="6"/>
  <c r="L64" i="6" s="1"/>
  <c r="K47" i="6"/>
  <c r="L47" i="6" s="1"/>
  <c r="K60" i="6"/>
  <c r="L60" i="6" s="1"/>
  <c r="K52" i="6"/>
  <c r="L52" i="6" s="1"/>
  <c r="K48" i="6"/>
  <c r="L48" i="6" s="1"/>
  <c r="K43" i="6"/>
  <c r="L43" i="6" s="1"/>
  <c r="K35" i="6"/>
  <c r="L35" i="6" s="1"/>
  <c r="K65" i="6"/>
  <c r="L65" i="6" s="1"/>
  <c r="K57" i="6"/>
  <c r="L57" i="6" s="1"/>
  <c r="K49" i="6"/>
  <c r="L49" i="6" s="1"/>
  <c r="K93" i="6"/>
  <c r="L93" i="6" s="1"/>
  <c r="K81" i="6"/>
  <c r="L81" i="6" s="1"/>
  <c r="K69" i="6"/>
  <c r="L69" i="6" s="1"/>
  <c r="K61" i="6"/>
  <c r="L61" i="6" s="1"/>
  <c r="K53" i="6"/>
  <c r="L53" i="6" s="1"/>
  <c r="K45" i="6"/>
  <c r="L45" i="6" s="1"/>
  <c r="K89" i="6"/>
  <c r="L89" i="6" s="1"/>
  <c r="K83" i="6"/>
  <c r="L83" i="6" s="1"/>
  <c r="K91" i="6"/>
  <c r="L91" i="6" s="1"/>
  <c r="K63" i="6"/>
  <c r="L63" i="6" s="1"/>
  <c r="K41" i="6"/>
  <c r="L41" i="6" s="1"/>
  <c r="K37" i="6"/>
  <c r="L37" i="6" s="1"/>
  <c r="K33" i="6"/>
  <c r="L33" i="6" s="1"/>
  <c r="K29" i="6"/>
  <c r="L29" i="6" s="1"/>
  <c r="K25" i="6"/>
  <c r="L25" i="6" s="1"/>
  <c r="K21" i="6"/>
  <c r="L21" i="6" s="1"/>
  <c r="K44" i="6"/>
  <c r="L44" i="6" s="1"/>
  <c r="K36" i="6"/>
  <c r="L36" i="6" s="1"/>
  <c r="K32" i="6"/>
  <c r="L32" i="6" s="1"/>
  <c r="K28" i="6"/>
  <c r="L28" i="6" s="1"/>
  <c r="K20" i="6"/>
  <c r="L20" i="6" s="1"/>
  <c r="K16" i="6"/>
  <c r="L16" i="6" s="1"/>
  <c r="K31" i="6"/>
  <c r="L31" i="6" s="1"/>
  <c r="K27" i="6"/>
  <c r="L27" i="6" s="1"/>
  <c r="K90" i="6"/>
  <c r="L90" i="6" s="1"/>
  <c r="K66" i="6"/>
  <c r="L66" i="6" s="1"/>
  <c r="K62" i="6"/>
  <c r="L62" i="6" s="1"/>
  <c r="K50" i="6"/>
  <c r="L50" i="6" s="1"/>
  <c r="K46" i="6"/>
  <c r="L46" i="6" s="1"/>
  <c r="K34" i="6"/>
  <c r="L34" i="6" s="1"/>
  <c r="K30" i="6"/>
  <c r="L30" i="6" s="1"/>
  <c r="K18" i="6"/>
  <c r="L18" i="6" s="1"/>
  <c r="M18" i="6" s="1"/>
  <c r="K86" i="6"/>
  <c r="L86" i="6" s="1"/>
  <c r="K19" i="6"/>
  <c r="L19" i="6" s="1"/>
  <c r="K17" i="6"/>
  <c r="L17" i="6" s="1"/>
  <c r="K73" i="6"/>
  <c r="L73" i="6" s="1"/>
  <c r="K9" i="6"/>
  <c r="L9" i="6" s="1"/>
  <c r="M9" i="6" s="1"/>
  <c r="K101" i="6"/>
  <c r="L101" i="6" s="1"/>
  <c r="M101" i="6" s="1"/>
  <c r="K97" i="6"/>
  <c r="L97" i="6" s="1"/>
  <c r="K85" i="6"/>
  <c r="L85" i="6" s="1"/>
  <c r="K78" i="6"/>
  <c r="L78" i="6" s="1"/>
  <c r="K70" i="6"/>
  <c r="L70" i="6" s="1"/>
  <c r="K55" i="6"/>
  <c r="L55" i="6" s="1"/>
  <c r="K51" i="6"/>
  <c r="L51" i="6" s="1"/>
  <c r="K13" i="6"/>
  <c r="L13" i="6" s="1"/>
  <c r="K96" i="6"/>
  <c r="L96" i="6" s="1"/>
  <c r="K77" i="6"/>
  <c r="L77" i="6" s="1"/>
  <c r="K39" i="6"/>
  <c r="L39" i="6" s="1"/>
  <c r="K12" i="6"/>
  <c r="L12" i="6" s="1"/>
  <c r="K95" i="6"/>
  <c r="L95" i="6" s="1"/>
  <c r="K76" i="6"/>
  <c r="L76" i="6" s="1"/>
  <c r="K72" i="6"/>
  <c r="L72" i="6" s="1"/>
  <c r="K23" i="6"/>
  <c r="L23" i="6" s="1"/>
  <c r="K11" i="6"/>
  <c r="L11" i="6" s="1"/>
  <c r="K15" i="6"/>
  <c r="L15" i="6" s="1"/>
  <c r="K98" i="6"/>
  <c r="L98" i="6" s="1"/>
  <c r="K79" i="6"/>
  <c r="L79" i="6" s="1"/>
  <c r="K71" i="6"/>
  <c r="L71" i="6" s="1"/>
  <c r="K14" i="6"/>
  <c r="L14" i="6" s="1"/>
  <c r="K10" i="6"/>
  <c r="L10" i="6" s="1"/>
  <c r="K94" i="6"/>
  <c r="L94" i="6" s="1"/>
  <c r="K87" i="6"/>
  <c r="L87" i="6" s="1"/>
  <c r="K80" i="6"/>
  <c r="L80" i="6" s="1"/>
  <c r="K56" i="6"/>
  <c r="L56" i="6" s="1"/>
  <c r="K40" i="6"/>
  <c r="L40" i="6" s="1"/>
  <c r="K24" i="6"/>
  <c r="L24" i="6" s="1"/>
  <c r="M24" i="6" s="1"/>
  <c r="K100" i="6"/>
  <c r="L100" i="6" s="1"/>
  <c r="K82" i="6"/>
  <c r="L82" i="6" s="1"/>
  <c r="K75" i="6"/>
  <c r="L75" i="6" s="1"/>
  <c r="K68" i="6"/>
  <c r="L68" i="6" s="1"/>
  <c r="K58" i="6"/>
  <c r="L58" i="6" s="1"/>
  <c r="K42" i="6"/>
  <c r="L42" i="6" s="1"/>
  <c r="M42" i="6" s="1"/>
  <c r="K26" i="6"/>
  <c r="L26" i="6" s="1"/>
  <c r="K99" i="6"/>
  <c r="L99" i="6" s="1"/>
  <c r="K92" i="6"/>
  <c r="L92" i="6" s="1"/>
  <c r="K74" i="6"/>
  <c r="L74" i="6" s="1"/>
  <c r="M74" i="6" s="1"/>
  <c r="K67" i="6"/>
  <c r="L67" i="6" s="1"/>
  <c r="M67" i="6" s="1"/>
  <c r="K54" i="6"/>
  <c r="L54" i="6" s="1"/>
  <c r="M54" i="6" s="1"/>
  <c r="K38" i="6"/>
  <c r="L38" i="6" s="1"/>
  <c r="K22" i="6"/>
  <c r="L22" i="6" s="1"/>
  <c r="N88" i="6"/>
  <c r="N84" i="6"/>
  <c r="D10" i="9"/>
  <c r="E10" i="9"/>
  <c r="F10" i="9"/>
  <c r="G10" i="9"/>
  <c r="H10" i="9"/>
  <c r="C22" i="9"/>
  <c r="O21" i="1"/>
  <c r="J8" i="10" l="1"/>
  <c r="H28" i="9"/>
  <c r="H36" i="9" s="1"/>
  <c r="H23" i="9"/>
  <c r="H20" i="9"/>
  <c r="H21" i="9" s="1"/>
  <c r="H22" i="9"/>
  <c r="J7" i="10" s="1"/>
  <c r="H25" i="9"/>
  <c r="H35" i="9" s="1"/>
  <c r="H34" i="9"/>
  <c r="F20" i="9"/>
  <c r="F21" i="9" s="1"/>
  <c r="F22" i="9"/>
  <c r="J5" i="10" s="1"/>
  <c r="F25" i="9"/>
  <c r="F35" i="9" s="1"/>
  <c r="F34" i="9"/>
  <c r="F28" i="9"/>
  <c r="F23" i="9"/>
  <c r="E22" i="9"/>
  <c r="J4" i="10" s="1"/>
  <c r="E25" i="9"/>
  <c r="E35" i="9" s="1"/>
  <c r="E34" i="9"/>
  <c r="E28" i="9"/>
  <c r="E23" i="9"/>
  <c r="E20" i="9"/>
  <c r="E21" i="9" s="1"/>
  <c r="G23" i="9"/>
  <c r="G20" i="9"/>
  <c r="G21" i="9" s="1"/>
  <c r="G22" i="9"/>
  <c r="J6" i="10" s="1"/>
  <c r="G25" i="9"/>
  <c r="G35" i="9" s="1"/>
  <c r="G34" i="9"/>
  <c r="G28" i="9"/>
  <c r="G36" i="9" s="1"/>
  <c r="D25" i="9"/>
  <c r="D35" i="9" s="1"/>
  <c r="D34" i="9"/>
  <c r="D28" i="9"/>
  <c r="D36" i="9" s="1"/>
  <c r="D23" i="9"/>
  <c r="D20" i="9"/>
  <c r="D21" i="9" s="1"/>
  <c r="D22" i="9"/>
  <c r="J3" i="10" s="1"/>
  <c r="O36" i="1"/>
  <c r="O37" i="1"/>
  <c r="O10" i="9"/>
  <c r="M68" i="6"/>
  <c r="N68" i="6" s="1"/>
  <c r="M11" i="6"/>
  <c r="N11" i="6" s="1"/>
  <c r="L24" i="1" s="1"/>
  <c r="M96" i="6"/>
  <c r="N96" i="6" s="1"/>
  <c r="M34" i="6"/>
  <c r="N34" i="6" s="1"/>
  <c r="M29" i="6"/>
  <c r="N29" i="6" s="1"/>
  <c r="M45" i="6"/>
  <c r="N45" i="6" s="1"/>
  <c r="M59" i="6"/>
  <c r="N59" i="6" s="1"/>
  <c r="M23" i="6"/>
  <c r="N23" i="6" s="1"/>
  <c r="M20" i="6"/>
  <c r="N20" i="6" s="1"/>
  <c r="M53" i="6"/>
  <c r="N53" i="6" s="1"/>
  <c r="M10" i="6"/>
  <c r="N10" i="6" s="1"/>
  <c r="K24" i="1" s="1"/>
  <c r="M73" i="6"/>
  <c r="N73" i="6" s="1"/>
  <c r="M28" i="6"/>
  <c r="N28" i="6" s="1"/>
  <c r="M37" i="6"/>
  <c r="N37" i="6" s="1"/>
  <c r="M43" i="6"/>
  <c r="N43" i="6" s="1"/>
  <c r="M92" i="6"/>
  <c r="N92" i="6" s="1"/>
  <c r="M100" i="6"/>
  <c r="N100" i="6" s="1"/>
  <c r="M76" i="6"/>
  <c r="N76" i="6" s="1"/>
  <c r="M17" i="6"/>
  <c r="N17" i="6" s="1"/>
  <c r="M62" i="6"/>
  <c r="N62" i="6" s="1"/>
  <c r="M32" i="6"/>
  <c r="N32" i="6" s="1"/>
  <c r="M41" i="6"/>
  <c r="N41" i="6" s="1"/>
  <c r="M69" i="6"/>
  <c r="N69" i="6" s="1"/>
  <c r="M48" i="6"/>
  <c r="N48" i="6" s="1"/>
  <c r="M99" i="6"/>
  <c r="N99" i="6" s="1"/>
  <c r="M71" i="6"/>
  <c r="N71" i="6" s="1"/>
  <c r="M95" i="6"/>
  <c r="N95" i="6" s="1"/>
  <c r="M70" i="6"/>
  <c r="N70" i="6" s="1"/>
  <c r="M19" i="6"/>
  <c r="N19" i="6" s="1"/>
  <c r="M66" i="6"/>
  <c r="N66" i="6" s="1"/>
  <c r="M36" i="6"/>
  <c r="N36" i="6" s="1"/>
  <c r="M63" i="6"/>
  <c r="N63" i="6" s="1"/>
  <c r="M81" i="6"/>
  <c r="N81" i="6" s="1"/>
  <c r="M52" i="6"/>
  <c r="N52" i="6" s="1"/>
  <c r="M26" i="6"/>
  <c r="N26" i="6" s="1"/>
  <c r="M40" i="6"/>
  <c r="N40" i="6" s="1"/>
  <c r="M79" i="6"/>
  <c r="N79" i="6" s="1"/>
  <c r="M12" i="6"/>
  <c r="N12" i="6" s="1"/>
  <c r="M24" i="1" s="1"/>
  <c r="M78" i="6"/>
  <c r="N78" i="6" s="1"/>
  <c r="M86" i="6"/>
  <c r="N86" i="6" s="1"/>
  <c r="M90" i="6"/>
  <c r="N90" i="6" s="1"/>
  <c r="M44" i="6"/>
  <c r="N44" i="6" s="1"/>
  <c r="M91" i="6"/>
  <c r="N91" i="6" s="1"/>
  <c r="M93" i="6"/>
  <c r="N93" i="6" s="1"/>
  <c r="M60" i="6"/>
  <c r="N60" i="6" s="1"/>
  <c r="M87" i="6"/>
  <c r="N87" i="6" s="1"/>
  <c r="M16" i="6"/>
  <c r="N16" i="6" s="1"/>
  <c r="M65" i="6"/>
  <c r="N65" i="6" s="1"/>
  <c r="M75" i="6"/>
  <c r="N75" i="6" s="1"/>
  <c r="M94" i="6"/>
  <c r="N94" i="6" s="1"/>
  <c r="M13" i="6"/>
  <c r="N13" i="6" s="1"/>
  <c r="M46" i="6"/>
  <c r="N46" i="6" s="1"/>
  <c r="M33" i="6"/>
  <c r="N33" i="6" s="1"/>
  <c r="M35" i="6"/>
  <c r="N35" i="6" s="1"/>
  <c r="M82" i="6"/>
  <c r="N82" i="6" s="1"/>
  <c r="M72" i="6"/>
  <c r="N72" i="6" s="1"/>
  <c r="M51" i="6"/>
  <c r="N51" i="6" s="1"/>
  <c r="M50" i="6"/>
  <c r="N50" i="6" s="1"/>
  <c r="M61" i="6"/>
  <c r="N61" i="6" s="1"/>
  <c r="M14" i="6"/>
  <c r="N14" i="6" s="1"/>
  <c r="M55" i="6"/>
  <c r="N55" i="6" s="1"/>
  <c r="M22" i="6"/>
  <c r="N22" i="6" s="1"/>
  <c r="M56" i="6"/>
  <c r="N56" i="6" s="1"/>
  <c r="M98" i="6"/>
  <c r="N98" i="6" s="1"/>
  <c r="M39" i="6"/>
  <c r="N39" i="6" s="1"/>
  <c r="M85" i="6"/>
  <c r="N85" i="6" s="1"/>
  <c r="M27" i="6"/>
  <c r="N27" i="6" s="1"/>
  <c r="M21" i="6"/>
  <c r="N21" i="6" s="1"/>
  <c r="M83" i="6"/>
  <c r="N83" i="6" s="1"/>
  <c r="M49" i="6"/>
  <c r="N49" i="6" s="1"/>
  <c r="M47" i="6"/>
  <c r="N47" i="6" s="1"/>
  <c r="M38" i="6"/>
  <c r="N38" i="6" s="1"/>
  <c r="M58" i="6"/>
  <c r="N58" i="6" s="1"/>
  <c r="M80" i="6"/>
  <c r="N80" i="6" s="1"/>
  <c r="M15" i="6"/>
  <c r="N15" i="6" s="1"/>
  <c r="M77" i="6"/>
  <c r="N77" i="6" s="1"/>
  <c r="M97" i="6"/>
  <c r="N97" i="6" s="1"/>
  <c r="M30" i="6"/>
  <c r="N30" i="6" s="1"/>
  <c r="M31" i="6"/>
  <c r="N31" i="6" s="1"/>
  <c r="M25" i="6"/>
  <c r="N25" i="6" s="1"/>
  <c r="M89" i="6"/>
  <c r="N89" i="6" s="1"/>
  <c r="M57" i="6"/>
  <c r="N57" i="6" s="1"/>
  <c r="M64" i="6"/>
  <c r="N64" i="6" s="1"/>
  <c r="I3" i="10"/>
  <c r="I8" i="10"/>
  <c r="I7" i="10"/>
  <c r="I4" i="10"/>
  <c r="I6" i="10"/>
  <c r="I5" i="10"/>
  <c r="C20" i="9"/>
  <c r="N42" i="6"/>
  <c r="N18" i="6"/>
  <c r="N101" i="6"/>
  <c r="N24" i="6"/>
  <c r="N74" i="6"/>
  <c r="N9" i="6"/>
  <c r="J24" i="1" s="1"/>
  <c r="N67" i="6"/>
  <c r="N54" i="6"/>
  <c r="R14" i="13"/>
  <c r="R11" i="13"/>
  <c r="E1" i="12"/>
  <c r="E51" i="12" s="1"/>
  <c r="F1" i="12"/>
  <c r="F51" i="12" s="1"/>
  <c r="G1" i="12"/>
  <c r="G51" i="12" s="1"/>
  <c r="H1" i="12"/>
  <c r="H51" i="12" s="1"/>
  <c r="I1" i="12"/>
  <c r="I51" i="12" s="1"/>
  <c r="J1" i="12"/>
  <c r="J51" i="12" s="1"/>
  <c r="K1" i="12"/>
  <c r="K51" i="12" s="1"/>
  <c r="L1" i="12"/>
  <c r="L51" i="12" s="1"/>
  <c r="M1" i="12"/>
  <c r="M51" i="12" s="1"/>
  <c r="N1" i="12"/>
  <c r="N51" i="12" s="1"/>
  <c r="O1" i="12"/>
  <c r="O51" i="12" s="1"/>
  <c r="D1" i="12"/>
  <c r="B40" i="1"/>
  <c r="E17" i="4"/>
  <c r="G17" i="4" s="1"/>
  <c r="B41" i="9" s="1"/>
  <c r="K30" i="1" l="1"/>
  <c r="K27" i="1"/>
  <c r="L30" i="1"/>
  <c r="L27" i="1"/>
  <c r="M30" i="1"/>
  <c r="M27" i="1"/>
  <c r="J27" i="1"/>
  <c r="J30" i="1"/>
  <c r="D50" i="12"/>
  <c r="D69" i="12"/>
  <c r="D71" i="12"/>
  <c r="D51" i="12"/>
  <c r="D54" i="12"/>
  <c r="H37" i="9"/>
  <c r="G37" i="9"/>
  <c r="E33" i="9"/>
  <c r="E36" i="9"/>
  <c r="E37" i="9" s="1"/>
  <c r="D26" i="9"/>
  <c r="D29" i="9"/>
  <c r="G33" i="9"/>
  <c r="D37" i="9"/>
  <c r="F26" i="9"/>
  <c r="F29" i="9"/>
  <c r="G26" i="9"/>
  <c r="G29" i="9"/>
  <c r="F33" i="9"/>
  <c r="F36" i="9"/>
  <c r="F37" i="9" s="1"/>
  <c r="H33" i="9"/>
  <c r="D33" i="9"/>
  <c r="E26" i="9"/>
  <c r="E29" i="9"/>
  <c r="H26" i="9"/>
  <c r="H29" i="9"/>
  <c r="O20" i="9"/>
  <c r="O34" i="9"/>
  <c r="O22" i="9"/>
  <c r="O28" i="9"/>
  <c r="O23" i="9"/>
  <c r="O25" i="9"/>
  <c r="P51" i="12"/>
  <c r="K50" i="12"/>
  <c r="O50" i="12"/>
  <c r="N50" i="12"/>
  <c r="F50" i="12"/>
  <c r="L50" i="12"/>
  <c r="M50" i="12"/>
  <c r="E50" i="12"/>
  <c r="J50" i="12"/>
  <c r="I50" i="12"/>
  <c r="H50" i="12"/>
  <c r="G50" i="12"/>
  <c r="N69" i="12"/>
  <c r="N54" i="12"/>
  <c r="N71" i="12"/>
  <c r="F54" i="12"/>
  <c r="F71" i="12"/>
  <c r="F69" i="12"/>
  <c r="M54" i="12"/>
  <c r="M71" i="12"/>
  <c r="M69" i="12"/>
  <c r="E54" i="12"/>
  <c r="E71" i="12"/>
  <c r="E69" i="12"/>
  <c r="L54" i="12"/>
  <c r="L69" i="12"/>
  <c r="L71" i="12"/>
  <c r="K69" i="12"/>
  <c r="K71" i="12"/>
  <c r="K54" i="12"/>
  <c r="J71" i="12"/>
  <c r="J54" i="12"/>
  <c r="J69" i="12"/>
  <c r="I71" i="12"/>
  <c r="I54" i="12"/>
  <c r="I69" i="12"/>
  <c r="H71" i="12"/>
  <c r="H54" i="12"/>
  <c r="H69" i="12"/>
  <c r="O71" i="12"/>
  <c r="O69" i="12"/>
  <c r="O54" i="12"/>
  <c r="G71" i="12"/>
  <c r="G69" i="12"/>
  <c r="G54" i="12"/>
  <c r="C21" i="9"/>
  <c r="O21" i="9" s="1"/>
  <c r="K7" i="10"/>
  <c r="K6" i="10"/>
  <c r="K4" i="10"/>
  <c r="K3" i="10"/>
  <c r="K8" i="10"/>
  <c r="K5" i="10"/>
  <c r="J2" i="10"/>
  <c r="B40" i="9"/>
  <c r="B41" i="1"/>
  <c r="R19" i="13"/>
  <c r="S17" i="13"/>
  <c r="R16" i="13"/>
  <c r="S16" i="13" s="1"/>
  <c r="R15" i="13"/>
  <c r="S15" i="13" s="1"/>
  <c r="S14" i="13"/>
  <c r="R13" i="13"/>
  <c r="R10" i="13"/>
  <c r="R12" i="13"/>
  <c r="S11" i="13"/>
  <c r="S19" i="13" l="1"/>
  <c r="J13" i="14"/>
  <c r="K13" i="14"/>
  <c r="L13" i="14"/>
  <c r="M13" i="14"/>
  <c r="I13" i="14"/>
  <c r="G13" i="18"/>
  <c r="O13" i="18"/>
  <c r="H13" i="18"/>
  <c r="I13" i="18"/>
  <c r="J13" i="18"/>
  <c r="K13" i="18"/>
  <c r="F13" i="18"/>
  <c r="D13" i="18"/>
  <c r="L13" i="18"/>
  <c r="N13" i="18"/>
  <c r="E13" i="18"/>
  <c r="M13" i="18"/>
  <c r="S13" i="13"/>
  <c r="H46" i="18"/>
  <c r="I46" i="18"/>
  <c r="O46" i="18"/>
  <c r="J46" i="18"/>
  <c r="K46" i="18"/>
  <c r="D46" i="18"/>
  <c r="L46" i="18"/>
  <c r="E46" i="18"/>
  <c r="M46" i="18"/>
  <c r="F46" i="18"/>
  <c r="N46" i="18"/>
  <c r="G46" i="18"/>
  <c r="S12" i="13"/>
  <c r="O2" i="18"/>
  <c r="L2" i="18"/>
  <c r="M2" i="18"/>
  <c r="D2" i="18"/>
  <c r="E2" i="18"/>
  <c r="G2" i="18"/>
  <c r="F2" i="18"/>
  <c r="N2" i="18"/>
  <c r="H2" i="18"/>
  <c r="J2" i="18"/>
  <c r="K2" i="18"/>
  <c r="I2" i="18"/>
  <c r="H62" i="18"/>
  <c r="O62" i="18"/>
  <c r="I62" i="18"/>
  <c r="J62" i="18"/>
  <c r="K62" i="18"/>
  <c r="G62" i="18"/>
  <c r="D62" i="18"/>
  <c r="L62" i="18"/>
  <c r="E62" i="18"/>
  <c r="M62" i="18"/>
  <c r="F62" i="18"/>
  <c r="N62" i="18"/>
  <c r="H63" i="18"/>
  <c r="I63" i="18"/>
  <c r="J63" i="18"/>
  <c r="K63" i="18"/>
  <c r="D63" i="18"/>
  <c r="L63" i="18"/>
  <c r="E63" i="18"/>
  <c r="M63" i="18"/>
  <c r="F63" i="18"/>
  <c r="N63" i="18"/>
  <c r="G63" i="18"/>
  <c r="O63" i="18"/>
  <c r="O16" i="18"/>
  <c r="D16" i="18"/>
  <c r="J6" i="18"/>
  <c r="K6" i="18"/>
  <c r="D6" i="18"/>
  <c r="L6" i="18"/>
  <c r="E6" i="18"/>
  <c r="M6" i="18"/>
  <c r="F6" i="18"/>
  <c r="N6" i="18"/>
  <c r="G6" i="18"/>
  <c r="O6" i="18"/>
  <c r="H6" i="18"/>
  <c r="I6" i="18"/>
  <c r="O26" i="9"/>
  <c r="O35" i="9"/>
  <c r="O36" i="9"/>
  <c r="P69" i="12"/>
  <c r="P54" i="12"/>
  <c r="P71" i="12"/>
  <c r="K2" i="10"/>
  <c r="L2" i="10" s="1"/>
  <c r="S10" i="13"/>
  <c r="P49" i="12"/>
  <c r="I74" i="18" l="1"/>
  <c r="P13" i="18"/>
  <c r="P46" i="18"/>
  <c r="P2" i="18"/>
  <c r="P62" i="18"/>
  <c r="P63" i="18"/>
  <c r="P16" i="18"/>
  <c r="D74" i="18"/>
  <c r="D62" i="12"/>
  <c r="L74" i="18"/>
  <c r="M74" i="18"/>
  <c r="E74" i="18"/>
  <c r="F74" i="18"/>
  <c r="H74" i="18"/>
  <c r="N74" i="18"/>
  <c r="O74" i="18"/>
  <c r="G74" i="18"/>
  <c r="K74" i="18"/>
  <c r="J74" i="18"/>
  <c r="P6" i="18"/>
  <c r="O37" i="9"/>
  <c r="S20" i="13"/>
  <c r="M2" i="10"/>
  <c r="N2" i="10" s="1"/>
  <c r="C24" i="9" s="1"/>
  <c r="C27" i="9" s="1"/>
  <c r="D78" i="18" l="1"/>
  <c r="D67" i="12"/>
  <c r="P74" i="18"/>
  <c r="I78" i="18"/>
  <c r="J78" i="18"/>
  <c r="K78" i="18"/>
  <c r="L78" i="18"/>
  <c r="E78" i="18"/>
  <c r="M78" i="18"/>
  <c r="F78" i="18"/>
  <c r="N78" i="18"/>
  <c r="G78" i="18"/>
  <c r="O78" i="18"/>
  <c r="H78" i="18"/>
  <c r="C30" i="9"/>
  <c r="F8" i="11"/>
  <c r="H9" i="9"/>
  <c r="G9" i="9"/>
  <c r="F9" i="9"/>
  <c r="E9" i="9"/>
  <c r="D9" i="9"/>
  <c r="C9" i="9"/>
  <c r="D9" i="1"/>
  <c r="E9" i="1"/>
  <c r="F9" i="1"/>
  <c r="G9" i="1"/>
  <c r="H9" i="1"/>
  <c r="P78" i="18" l="1"/>
  <c r="C33" i="9"/>
  <c r="O33" i="9" s="1"/>
  <c r="L11" i="10"/>
  <c r="L19" i="10"/>
  <c r="L23" i="10"/>
  <c r="L27" i="10"/>
  <c r="L31" i="10"/>
  <c r="L35" i="10"/>
  <c r="L39" i="10"/>
  <c r="L43" i="10"/>
  <c r="L47" i="10"/>
  <c r="L51" i="10"/>
  <c r="L55" i="10"/>
  <c r="L59" i="10"/>
  <c r="L63" i="10"/>
  <c r="L67" i="10"/>
  <c r="L71" i="10"/>
  <c r="L18" i="10"/>
  <c r="L22" i="10"/>
  <c r="L17" i="10"/>
  <c r="L21" i="10"/>
  <c r="L33" i="10"/>
  <c r="L37" i="10"/>
  <c r="L45" i="10"/>
  <c r="L53" i="10"/>
  <c r="L61" i="10"/>
  <c r="L12" i="10"/>
  <c r="L16" i="10"/>
  <c r="L20" i="10"/>
  <c r="L28" i="10"/>
  <c r="L32" i="10"/>
  <c r="L36" i="10"/>
  <c r="L69" i="10"/>
  <c r="L34" i="10"/>
  <c r="L75" i="10"/>
  <c r="L79" i="10"/>
  <c r="L83" i="10"/>
  <c r="L87" i="10"/>
  <c r="L91" i="10"/>
  <c r="L95" i="10"/>
  <c r="L99" i="10"/>
  <c r="L38" i="10"/>
  <c r="L77" i="10"/>
  <c r="L85" i="10"/>
  <c r="L93" i="10"/>
  <c r="L101" i="10"/>
  <c r="L44" i="10"/>
  <c r="M44" i="10" s="1"/>
  <c r="L52" i="10"/>
  <c r="L60" i="10"/>
  <c r="L68" i="10"/>
  <c r="L76" i="10"/>
  <c r="L84" i="10"/>
  <c r="L92" i="10"/>
  <c r="L100" i="10"/>
  <c r="L46" i="10"/>
  <c r="L54" i="10"/>
  <c r="L62" i="10"/>
  <c r="L70" i="10"/>
  <c r="L78" i="10"/>
  <c r="L86" i="10"/>
  <c r="L94" i="10"/>
  <c r="L15" i="10"/>
  <c r="L14" i="10"/>
  <c r="L24" i="10"/>
  <c r="L41" i="10"/>
  <c r="L48" i="10"/>
  <c r="L66" i="10"/>
  <c r="L73" i="10"/>
  <c r="L80" i="10"/>
  <c r="M80" i="10" s="1"/>
  <c r="L98" i="10"/>
  <c r="L25" i="10"/>
  <c r="L42" i="10"/>
  <c r="L49" i="10"/>
  <c r="L56" i="10"/>
  <c r="L74" i="10"/>
  <c r="L81" i="10"/>
  <c r="L88" i="10"/>
  <c r="L9" i="10"/>
  <c r="L26" i="10"/>
  <c r="L29" i="10"/>
  <c r="L50" i="10"/>
  <c r="L57" i="10"/>
  <c r="L64" i="10"/>
  <c r="L82" i="10"/>
  <c r="L89" i="10"/>
  <c r="L96" i="10"/>
  <c r="L10" i="10"/>
  <c r="L13" i="10"/>
  <c r="L30" i="10"/>
  <c r="L40" i="10"/>
  <c r="M40" i="10" s="1"/>
  <c r="L58" i="10"/>
  <c r="L65" i="10"/>
  <c r="L72" i="10"/>
  <c r="M72" i="10" s="1"/>
  <c r="L90" i="10"/>
  <c r="L97" i="10"/>
  <c r="D80" i="18" l="1"/>
  <c r="D57" i="12"/>
  <c r="F80" i="18"/>
  <c r="N80" i="18"/>
  <c r="G80" i="18"/>
  <c r="O80" i="18"/>
  <c r="H80" i="18"/>
  <c r="I80" i="18"/>
  <c r="J80" i="18"/>
  <c r="K80" i="18"/>
  <c r="L80" i="18"/>
  <c r="E80" i="18"/>
  <c r="M80" i="18"/>
  <c r="E57" i="12"/>
  <c r="F57" i="12"/>
  <c r="G57" i="12"/>
  <c r="K57" i="12"/>
  <c r="I57" i="12"/>
  <c r="H57" i="12"/>
  <c r="J57" i="12"/>
  <c r="L57" i="12"/>
  <c r="M57" i="12"/>
  <c r="N57" i="12"/>
  <c r="O57" i="12"/>
  <c r="M29" i="10"/>
  <c r="N29" i="10" s="1"/>
  <c r="M95" i="10"/>
  <c r="N95" i="10" s="1"/>
  <c r="M82" i="10"/>
  <c r="N82" i="10" s="1"/>
  <c r="M73" i="10"/>
  <c r="N73" i="10" s="1"/>
  <c r="M84" i="10"/>
  <c r="N84" i="10" s="1"/>
  <c r="M79" i="10"/>
  <c r="N79" i="10" s="1"/>
  <c r="M19" i="10"/>
  <c r="N19" i="10" s="1"/>
  <c r="M58" i="10"/>
  <c r="N58" i="10" s="1"/>
  <c r="M74" i="10"/>
  <c r="N74" i="10" s="1"/>
  <c r="M76" i="10"/>
  <c r="N76" i="10" s="1"/>
  <c r="M75" i="10"/>
  <c r="N75" i="10" s="1"/>
  <c r="M22" i="10"/>
  <c r="N22" i="10" s="1"/>
  <c r="M30" i="10"/>
  <c r="N30" i="10" s="1"/>
  <c r="M50" i="10"/>
  <c r="N50" i="10" s="1"/>
  <c r="M49" i="10"/>
  <c r="N49" i="10" s="1"/>
  <c r="M41" i="10"/>
  <c r="N41" i="10" s="1"/>
  <c r="M62" i="10"/>
  <c r="N62" i="10" s="1"/>
  <c r="M60" i="10"/>
  <c r="N60" i="10" s="1"/>
  <c r="M99" i="10"/>
  <c r="N99" i="10" s="1"/>
  <c r="M69" i="10"/>
  <c r="N69" i="10" s="1"/>
  <c r="M53" i="10"/>
  <c r="N53" i="10" s="1"/>
  <c r="M71" i="10"/>
  <c r="N71" i="10" s="1"/>
  <c r="M39" i="10"/>
  <c r="N39" i="10" s="1"/>
  <c r="M42" i="10"/>
  <c r="N42" i="10" s="1"/>
  <c r="M52" i="10"/>
  <c r="N52" i="10" s="1"/>
  <c r="M36" i="10"/>
  <c r="N36" i="10" s="1"/>
  <c r="M45" i="10"/>
  <c r="N45" i="10" s="1"/>
  <c r="M35" i="10"/>
  <c r="N35" i="10" s="1"/>
  <c r="M97" i="10"/>
  <c r="N97" i="10" s="1"/>
  <c r="M26" i="10"/>
  <c r="N26" i="10" s="1"/>
  <c r="M14" i="10"/>
  <c r="N14" i="10" s="1"/>
  <c r="M46" i="10"/>
  <c r="N46" i="10" s="1"/>
  <c r="M91" i="10"/>
  <c r="N91" i="10" s="1"/>
  <c r="M32" i="10"/>
  <c r="N32" i="10" s="1"/>
  <c r="M63" i="10"/>
  <c r="N63" i="10" s="1"/>
  <c r="M31" i="10"/>
  <c r="N31" i="10" s="1"/>
  <c r="M90" i="10"/>
  <c r="N90" i="10" s="1"/>
  <c r="M96" i="10"/>
  <c r="N96" i="10" s="1"/>
  <c r="M9" i="10"/>
  <c r="N9" i="10" s="1"/>
  <c r="J24" i="9" s="1"/>
  <c r="M98" i="10"/>
  <c r="N98" i="10" s="1"/>
  <c r="M15" i="10"/>
  <c r="N15" i="10" s="1"/>
  <c r="M100" i="10"/>
  <c r="N100" i="10" s="1"/>
  <c r="M101" i="10"/>
  <c r="N101" i="10" s="1"/>
  <c r="M87" i="10"/>
  <c r="N87" i="10" s="1"/>
  <c r="M28" i="10"/>
  <c r="N28" i="10" s="1"/>
  <c r="M33" i="10"/>
  <c r="N33" i="10" s="1"/>
  <c r="M59" i="10"/>
  <c r="N59" i="10" s="1"/>
  <c r="M27" i="10"/>
  <c r="N27" i="10" s="1"/>
  <c r="M24" i="10"/>
  <c r="N24" i="10" s="1"/>
  <c r="M67" i="10"/>
  <c r="N67" i="10" s="1"/>
  <c r="M10" i="10"/>
  <c r="N10" i="10" s="1"/>
  <c r="K24" i="9" s="1"/>
  <c r="M25" i="10"/>
  <c r="N25" i="10" s="1"/>
  <c r="M37" i="10"/>
  <c r="N37" i="10" s="1"/>
  <c r="M89" i="10"/>
  <c r="N89" i="10" s="1"/>
  <c r="M88" i="10"/>
  <c r="N88" i="10" s="1"/>
  <c r="M94" i="10"/>
  <c r="N94" i="10" s="1"/>
  <c r="M92" i="10"/>
  <c r="N92" i="10" s="1"/>
  <c r="M93" i="10"/>
  <c r="N93" i="10" s="1"/>
  <c r="M83" i="10"/>
  <c r="N83" i="10" s="1"/>
  <c r="M20" i="10"/>
  <c r="N20" i="10" s="1"/>
  <c r="M21" i="10"/>
  <c r="N21" i="10" s="1"/>
  <c r="M55" i="10"/>
  <c r="N55" i="10" s="1"/>
  <c r="M23" i="10"/>
  <c r="N23" i="10" s="1"/>
  <c r="M13" i="10"/>
  <c r="N13" i="10" s="1"/>
  <c r="N24" i="9" s="1"/>
  <c r="M54" i="10"/>
  <c r="N54" i="10" s="1"/>
  <c r="M65" i="10"/>
  <c r="N65" i="10" s="1"/>
  <c r="M81" i="10"/>
  <c r="N81" i="10" s="1"/>
  <c r="M86" i="10"/>
  <c r="N86" i="10" s="1"/>
  <c r="M85" i="10"/>
  <c r="N85" i="10" s="1"/>
  <c r="M16" i="10"/>
  <c r="N16" i="10" s="1"/>
  <c r="M17" i="10"/>
  <c r="N17" i="10" s="1"/>
  <c r="M51" i="10"/>
  <c r="N51" i="10" s="1"/>
  <c r="M64" i="10"/>
  <c r="N64" i="10" s="1"/>
  <c r="M66" i="10"/>
  <c r="N66" i="10" s="1"/>
  <c r="M78" i="10"/>
  <c r="N78" i="10" s="1"/>
  <c r="M77" i="10"/>
  <c r="N77" i="10" s="1"/>
  <c r="M12" i="10"/>
  <c r="N12" i="10" s="1"/>
  <c r="M24" i="9" s="1"/>
  <c r="M47" i="10"/>
  <c r="N47" i="10" s="1"/>
  <c r="M11" i="10"/>
  <c r="N11" i="10" s="1"/>
  <c r="L24" i="9" s="1"/>
  <c r="M57" i="10"/>
  <c r="N57" i="10" s="1"/>
  <c r="M56" i="10"/>
  <c r="N56" i="10" s="1"/>
  <c r="M48" i="10"/>
  <c r="N48" i="10" s="1"/>
  <c r="M70" i="10"/>
  <c r="N70" i="10" s="1"/>
  <c r="M68" i="10"/>
  <c r="N68" i="10" s="1"/>
  <c r="M38" i="10"/>
  <c r="N38" i="10" s="1"/>
  <c r="M34" i="10"/>
  <c r="N34" i="10" s="1"/>
  <c r="M61" i="10"/>
  <c r="N61" i="10" s="1"/>
  <c r="M18" i="10"/>
  <c r="N18" i="10" s="1"/>
  <c r="M43" i="10"/>
  <c r="N43" i="10" s="1"/>
  <c r="L5" i="10"/>
  <c r="L7" i="10"/>
  <c r="L6" i="10"/>
  <c r="L8" i="10"/>
  <c r="L4" i="10"/>
  <c r="L3" i="10"/>
  <c r="N40" i="10"/>
  <c r="N44" i="10"/>
  <c r="N80" i="10"/>
  <c r="N72" i="10"/>
  <c r="C29" i="9"/>
  <c r="O29" i="9" s="1"/>
  <c r="N30" i="9" l="1"/>
  <c r="N27" i="9"/>
  <c r="L27" i="9"/>
  <c r="L30" i="9"/>
  <c r="J30" i="9"/>
  <c r="J27" i="9"/>
  <c r="M30" i="9"/>
  <c r="M27" i="9"/>
  <c r="K30" i="9"/>
  <c r="K27" i="9"/>
  <c r="P80" i="18"/>
  <c r="P57" i="12"/>
  <c r="H62" i="12"/>
  <c r="I62" i="12"/>
  <c r="F62" i="12"/>
  <c r="K62" i="12"/>
  <c r="J62" i="12"/>
  <c r="E62" i="12"/>
  <c r="G62" i="12"/>
  <c r="M65" i="12"/>
  <c r="N65" i="12"/>
  <c r="O65" i="12"/>
  <c r="L65" i="12"/>
  <c r="L62" i="12"/>
  <c r="O62" i="12"/>
  <c r="N62" i="12"/>
  <c r="M62" i="12"/>
  <c r="M3" i="10"/>
  <c r="N3" i="10" s="1"/>
  <c r="D24" i="9" s="1"/>
  <c r="M7" i="10"/>
  <c r="N7" i="10" s="1"/>
  <c r="H24" i="9" s="1"/>
  <c r="M5" i="10"/>
  <c r="N5" i="10" s="1"/>
  <c r="F24" i="9" s="1"/>
  <c r="M4" i="10"/>
  <c r="N4" i="10" s="1"/>
  <c r="E24" i="9" s="1"/>
  <c r="M8" i="10"/>
  <c r="N8" i="10" s="1"/>
  <c r="M6" i="10"/>
  <c r="N6" i="10" s="1"/>
  <c r="G24" i="9" s="1"/>
  <c r="H6" i="5"/>
  <c r="H5" i="5"/>
  <c r="H4" i="5"/>
  <c r="H3" i="5"/>
  <c r="B7" i="5"/>
  <c r="B4" i="5"/>
  <c r="I24" i="9" l="1"/>
  <c r="G27" i="9"/>
  <c r="G30" i="9"/>
  <c r="E27" i="9"/>
  <c r="E30" i="9"/>
  <c r="F27" i="9"/>
  <c r="F30" i="9"/>
  <c r="H30" i="9"/>
  <c r="H27" i="9"/>
  <c r="D27" i="9"/>
  <c r="D30" i="9"/>
  <c r="P62" i="12"/>
  <c r="C31" i="9"/>
  <c r="I27" i="9" l="1"/>
  <c r="I30" i="9"/>
  <c r="O24" i="9"/>
  <c r="N68" i="12" s="1"/>
  <c r="E32" i="9"/>
  <c r="E31" i="9"/>
  <c r="H31" i="9"/>
  <c r="H32" i="9"/>
  <c r="F32" i="9"/>
  <c r="F31" i="9"/>
  <c r="D32" i="9"/>
  <c r="D31" i="9"/>
  <c r="G31" i="9"/>
  <c r="G32" i="9"/>
  <c r="O27" i="9"/>
  <c r="O30" i="9"/>
  <c r="J67" i="12"/>
  <c r="H67" i="12"/>
  <c r="G67" i="12"/>
  <c r="K67" i="12"/>
  <c r="F67" i="12"/>
  <c r="E67" i="12"/>
  <c r="I67" i="12"/>
  <c r="N67" i="12"/>
  <c r="O67" i="12"/>
  <c r="L67" i="12"/>
  <c r="M67" i="12"/>
  <c r="O26" i="1"/>
  <c r="O68" i="12" l="1"/>
  <c r="L68" i="12"/>
  <c r="M68" i="12"/>
  <c r="O71" i="18"/>
  <c r="F71" i="18"/>
  <c r="K71" i="18"/>
  <c r="N71" i="18"/>
  <c r="L71" i="18"/>
  <c r="H71" i="18"/>
  <c r="M71" i="18"/>
  <c r="J71" i="18"/>
  <c r="E71" i="18"/>
  <c r="G71" i="18"/>
  <c r="I71" i="18"/>
  <c r="H38" i="9"/>
  <c r="H39" i="9" s="1"/>
  <c r="O61" i="12"/>
  <c r="M61" i="12"/>
  <c r="K61" i="12"/>
  <c r="N61" i="12"/>
  <c r="L61" i="12"/>
  <c r="D71" i="18"/>
  <c r="D65" i="12"/>
  <c r="D38" i="9"/>
  <c r="D39" i="9" s="1"/>
  <c r="G38" i="9"/>
  <c r="G39" i="9" s="1"/>
  <c r="E38" i="9"/>
  <c r="E39" i="9" s="1"/>
  <c r="F38" i="9"/>
  <c r="F39" i="9" s="1"/>
  <c r="O31" i="9"/>
  <c r="P67" i="12"/>
  <c r="M66" i="12"/>
  <c r="L66" i="12"/>
  <c r="O66" i="12"/>
  <c r="N66" i="12"/>
  <c r="M52" i="12"/>
  <c r="N52" i="12"/>
  <c r="O52" i="12"/>
  <c r="L52" i="12"/>
  <c r="L4" i="6"/>
  <c r="M4" i="6" s="1"/>
  <c r="K8" i="6"/>
  <c r="L8" i="6" s="1"/>
  <c r="M8" i="6" s="1"/>
  <c r="K5" i="6"/>
  <c r="L5" i="6" s="1"/>
  <c r="M5" i="6" s="1"/>
  <c r="K7" i="6"/>
  <c r="L7" i="6" s="1"/>
  <c r="M7" i="6" s="1"/>
  <c r="K6" i="6"/>
  <c r="L6" i="6" s="1"/>
  <c r="M6" i="6" s="1"/>
  <c r="K3" i="6"/>
  <c r="L3" i="6" s="1"/>
  <c r="M3" i="6" s="1"/>
  <c r="P71" i="18" l="1"/>
  <c r="I65" i="12"/>
  <c r="F65" i="12"/>
  <c r="E65" i="12"/>
  <c r="K65" i="12"/>
  <c r="J65" i="12"/>
  <c r="H65" i="12"/>
  <c r="G65" i="12"/>
  <c r="N8" i="6"/>
  <c r="N5" i="6"/>
  <c r="F24" i="1" s="1"/>
  <c r="N7" i="6"/>
  <c r="H24" i="1" s="1"/>
  <c r="N3" i="6"/>
  <c r="D24" i="1" s="1"/>
  <c r="N4" i="6"/>
  <c r="E24" i="1" s="1"/>
  <c r="C24" i="1"/>
  <c r="C27" i="1" s="1"/>
  <c r="N6" i="6"/>
  <c r="G24" i="1" s="1"/>
  <c r="N24" i="1" l="1"/>
  <c r="N27" i="1" s="1"/>
  <c r="N32" i="1" s="1"/>
  <c r="I24" i="1"/>
  <c r="G27" i="1"/>
  <c r="G32" i="1" s="1"/>
  <c r="G30" i="1"/>
  <c r="D27" i="1"/>
  <c r="D32" i="1" s="1"/>
  <c r="D30" i="1"/>
  <c r="E27" i="1"/>
  <c r="E32" i="1" s="1"/>
  <c r="E30" i="1"/>
  <c r="H30" i="1"/>
  <c r="H27" i="1"/>
  <c r="H32" i="1" s="1"/>
  <c r="F27" i="1"/>
  <c r="F32" i="1" s="1"/>
  <c r="F30" i="1"/>
  <c r="P65" i="12"/>
  <c r="C30" i="1"/>
  <c r="O24" i="1" l="1"/>
  <c r="J75" i="18" s="1"/>
  <c r="N30" i="1"/>
  <c r="O30" i="1" s="1"/>
  <c r="I27" i="1"/>
  <c r="I30" i="1"/>
  <c r="O27" i="1"/>
  <c r="K68" i="12"/>
  <c r="C32" i="1"/>
  <c r="O32" i="1" s="1"/>
  <c r="G38" i="1"/>
  <c r="G39" i="1" s="1"/>
  <c r="E38" i="1"/>
  <c r="E39" i="1" s="1"/>
  <c r="F38" i="1"/>
  <c r="F39" i="1" s="1"/>
  <c r="H38" i="1"/>
  <c r="H39" i="1" s="1"/>
  <c r="N38" i="1"/>
  <c r="N39" i="1" s="1"/>
  <c r="C32" i="9"/>
  <c r="G68" i="12" l="1"/>
  <c r="F68" i="12"/>
  <c r="F75" i="18"/>
  <c r="E75" i="18"/>
  <c r="E68" i="12"/>
  <c r="L75" i="18"/>
  <c r="K75" i="18"/>
  <c r="M75" i="18"/>
  <c r="D68" i="12"/>
  <c r="J68" i="12"/>
  <c r="H68" i="12"/>
  <c r="D75" i="18"/>
  <c r="O75" i="18"/>
  <c r="H75" i="18"/>
  <c r="N75" i="18"/>
  <c r="I75" i="18"/>
  <c r="G75" i="18"/>
  <c r="I68" i="12"/>
  <c r="L81" i="18"/>
  <c r="M81" i="18"/>
  <c r="K81" i="18"/>
  <c r="M73" i="18"/>
  <c r="L73" i="18"/>
  <c r="K73" i="18"/>
  <c r="N73" i="18"/>
  <c r="O73" i="18"/>
  <c r="M67" i="18"/>
  <c r="N67" i="18"/>
  <c r="O67" i="18"/>
  <c r="K67" i="18"/>
  <c r="L67" i="18"/>
  <c r="N81" i="18"/>
  <c r="O81" i="18"/>
  <c r="G61" i="12"/>
  <c r="F73" i="18"/>
  <c r="J61" i="12"/>
  <c r="H73" i="18"/>
  <c r="J73" i="18"/>
  <c r="G73" i="18"/>
  <c r="E73" i="18"/>
  <c r="H61" i="12"/>
  <c r="E61" i="12"/>
  <c r="I73" i="18"/>
  <c r="F61" i="12"/>
  <c r="I61" i="12"/>
  <c r="I81" i="18"/>
  <c r="D67" i="18"/>
  <c r="I67" i="18"/>
  <c r="H67" i="18"/>
  <c r="G67" i="18"/>
  <c r="E67" i="18"/>
  <c r="J67" i="18"/>
  <c r="F67" i="18"/>
  <c r="G81" i="18"/>
  <c r="H81" i="18"/>
  <c r="E81" i="18"/>
  <c r="F81" i="18"/>
  <c r="J81" i="18"/>
  <c r="D73" i="18"/>
  <c r="D61" i="12"/>
  <c r="D66" i="12"/>
  <c r="D81" i="18"/>
  <c r="D52" i="12"/>
  <c r="C38" i="9"/>
  <c r="O38" i="9" s="1"/>
  <c r="O32" i="9"/>
  <c r="D56" i="12" s="1"/>
  <c r="C38" i="1"/>
  <c r="J66" i="12"/>
  <c r="I66" i="12"/>
  <c r="K66" i="12"/>
  <c r="F66" i="12"/>
  <c r="E66" i="12"/>
  <c r="H66" i="12"/>
  <c r="G66" i="12"/>
  <c r="E52" i="12"/>
  <c r="G52" i="12"/>
  <c r="I52" i="12"/>
  <c r="F52" i="12"/>
  <c r="H52" i="12"/>
  <c r="J52" i="12"/>
  <c r="K52" i="12"/>
  <c r="D38" i="1"/>
  <c r="D39" i="1" s="1"/>
  <c r="D72" i="18" l="1"/>
  <c r="D90" i="18" s="1"/>
  <c r="P68" i="12"/>
  <c r="P75" i="18"/>
  <c r="P67" i="18"/>
  <c r="P73" i="18"/>
  <c r="P81" i="18"/>
  <c r="K56" i="12"/>
  <c r="F72" i="18"/>
  <c r="F90" i="18" s="1"/>
  <c r="L72" i="18"/>
  <c r="L90" i="18" s="1"/>
  <c r="N72" i="18"/>
  <c r="N90" i="18" s="1"/>
  <c r="G72" i="18"/>
  <c r="G90" i="18" s="1"/>
  <c r="O72" i="18"/>
  <c r="O90" i="18" s="1"/>
  <c r="H72" i="18"/>
  <c r="H90" i="18" s="1"/>
  <c r="I72" i="18"/>
  <c r="I90" i="18" s="1"/>
  <c r="E72" i="18"/>
  <c r="E90" i="18" s="1"/>
  <c r="J72" i="18"/>
  <c r="J90" i="18" s="1"/>
  <c r="M72" i="18"/>
  <c r="M90" i="18" s="1"/>
  <c r="K72" i="18"/>
  <c r="K90" i="18" s="1"/>
  <c r="O43" i="12"/>
  <c r="O33" i="12"/>
  <c r="O32" i="12"/>
  <c r="O9" i="12"/>
  <c r="O6" i="12"/>
  <c r="O36" i="12"/>
  <c r="O12" i="12"/>
  <c r="M10" i="14" s="1"/>
  <c r="O35" i="12"/>
  <c r="O37" i="12"/>
  <c r="O42" i="12"/>
  <c r="O8" i="12"/>
  <c r="O38" i="12"/>
  <c r="O28" i="12"/>
  <c r="M14" i="14" s="1"/>
  <c r="O17" i="12"/>
  <c r="O27" i="12"/>
  <c r="O34" i="12"/>
  <c r="O46" i="12"/>
  <c r="O10" i="12"/>
  <c r="O45" i="12"/>
  <c r="O40" i="12"/>
  <c r="O2" i="12"/>
  <c r="O4" i="12"/>
  <c r="O11" i="12"/>
  <c r="O18" i="12"/>
  <c r="O22" i="12"/>
  <c r="O29" i="12"/>
  <c r="M15" i="14" s="1"/>
  <c r="O47" i="12"/>
  <c r="O41" i="12"/>
  <c r="O14" i="12"/>
  <c r="O13" i="12"/>
  <c r="O30" i="12"/>
  <c r="O23" i="12"/>
  <c r="O39" i="12"/>
  <c r="O44" i="12"/>
  <c r="O20" i="12"/>
  <c r="O7" i="12"/>
  <c r="O19" i="12"/>
  <c r="N13" i="12"/>
  <c r="N16" i="12"/>
  <c r="O3" i="12"/>
  <c r="O5" i="12"/>
  <c r="O15" i="12"/>
  <c r="O24" i="12"/>
  <c r="O31" i="12"/>
  <c r="N28" i="12"/>
  <c r="L14" i="14" s="1"/>
  <c r="O21" i="12"/>
  <c r="O26" i="12"/>
  <c r="O25" i="12"/>
  <c r="O16" i="12"/>
  <c r="N7" i="12"/>
  <c r="N29" i="12"/>
  <c r="L15" i="14" s="1"/>
  <c r="O48" i="12"/>
  <c r="N17" i="12"/>
  <c r="C39" i="9"/>
  <c r="O39" i="9" s="1"/>
  <c r="O38" i="1"/>
  <c r="C39" i="1"/>
  <c r="O39" i="1" s="1"/>
  <c r="P66" i="12"/>
  <c r="P61" i="12"/>
  <c r="P52" i="12"/>
  <c r="J56" i="12"/>
  <c r="H56" i="12"/>
  <c r="G56" i="12"/>
  <c r="F56" i="12"/>
  <c r="I56" i="12"/>
  <c r="E56" i="12"/>
  <c r="L56" i="12"/>
  <c r="M56" i="12"/>
  <c r="O56" i="12"/>
  <c r="N56" i="12"/>
  <c r="P50" i="12"/>
  <c r="N44" i="12" l="1"/>
  <c r="N35" i="12"/>
  <c r="N42" i="12"/>
  <c r="N40" i="12"/>
  <c r="N24" i="12"/>
  <c r="N48" i="12"/>
  <c r="N45" i="12"/>
  <c r="N30" i="12"/>
  <c r="N36" i="12"/>
  <c r="N8" i="12"/>
  <c r="N46" i="12"/>
  <c r="N19" i="12"/>
  <c r="N47" i="12"/>
  <c r="N15" i="12"/>
  <c r="N9" i="12"/>
  <c r="N3" i="12"/>
  <c r="N38" i="12"/>
  <c r="N21" i="12"/>
  <c r="N4" i="12"/>
  <c r="N20" i="12"/>
  <c r="N33" i="12"/>
  <c r="N12" i="12"/>
  <c r="L10" i="14" s="1"/>
  <c r="N37" i="12"/>
  <c r="N43" i="12"/>
  <c r="N27" i="12"/>
  <c r="N11" i="12"/>
  <c r="N22" i="12"/>
  <c r="N32" i="12"/>
  <c r="N34" i="12"/>
  <c r="M17" i="12"/>
  <c r="M42" i="12"/>
  <c r="M10" i="12"/>
  <c r="M45" i="12"/>
  <c r="M38" i="12"/>
  <c r="M25" i="12"/>
  <c r="M23" i="12"/>
  <c r="M39" i="12"/>
  <c r="M27" i="12"/>
  <c r="M2" i="12"/>
  <c r="M40" i="12"/>
  <c r="N26" i="12"/>
  <c r="N25" i="12"/>
  <c r="M19" i="12"/>
  <c r="M31" i="12"/>
  <c r="M30" i="12"/>
  <c r="M12" i="12"/>
  <c r="K10" i="14" s="1"/>
  <c r="M16" i="12"/>
  <c r="M47" i="12"/>
  <c r="M29" i="12"/>
  <c r="K15" i="14" s="1"/>
  <c r="M5" i="12"/>
  <c r="M15" i="12"/>
  <c r="M22" i="12"/>
  <c r="M21" i="12"/>
  <c r="M41" i="12"/>
  <c r="M26" i="12"/>
  <c r="M34" i="12"/>
  <c r="M4" i="12"/>
  <c r="M36" i="12"/>
  <c r="M3" i="12"/>
  <c r="M9" i="12"/>
  <c r="M32" i="12"/>
  <c r="M24" i="12"/>
  <c r="M46" i="12"/>
  <c r="M18" i="12"/>
  <c r="M14" i="12"/>
  <c r="D30" i="12"/>
  <c r="M35" i="12"/>
  <c r="M11" i="12"/>
  <c r="N2" i="12"/>
  <c r="M48" i="12"/>
  <c r="M6" i="12"/>
  <c r="N41" i="12"/>
  <c r="M43" i="12"/>
  <c r="M37" i="12"/>
  <c r="N10" i="12"/>
  <c r="M8" i="12"/>
  <c r="M33" i="12"/>
  <c r="N23" i="12"/>
  <c r="M7" i="12"/>
  <c r="M28" i="12"/>
  <c r="K14" i="14" s="1"/>
  <c r="M20" i="12"/>
  <c r="N5" i="12"/>
  <c r="N18" i="12"/>
  <c r="N14" i="12"/>
  <c r="M13" i="12"/>
  <c r="N39" i="12"/>
  <c r="M44" i="12"/>
  <c r="N31" i="12"/>
  <c r="N6" i="12"/>
  <c r="D40" i="12"/>
  <c r="D2" i="12"/>
  <c r="E8" i="12"/>
  <c r="L22" i="12"/>
  <c r="E16" i="12"/>
  <c r="K36" i="12"/>
  <c r="L13" i="12"/>
  <c r="K35" i="12"/>
  <c r="L33" i="12"/>
  <c r="L37" i="12"/>
  <c r="K16" i="12"/>
  <c r="L32" i="12"/>
  <c r="J24" i="12"/>
  <c r="K18" i="12"/>
  <c r="I23" i="12"/>
  <c r="K2" i="12"/>
  <c r="L27" i="12"/>
  <c r="F9" i="12"/>
  <c r="K48" i="12"/>
  <c r="I45" i="12"/>
  <c r="G42" i="12"/>
  <c r="L11" i="12"/>
  <c r="L18" i="12"/>
  <c r="J17" i="12"/>
  <c r="K11" i="12"/>
  <c r="K38" i="12"/>
  <c r="H35" i="12"/>
  <c r="F28" i="12"/>
  <c r="D14" i="14" s="1"/>
  <c r="L46" i="12"/>
  <c r="L44" i="12"/>
  <c r="L2" i="12"/>
  <c r="L8" i="12"/>
  <c r="K7" i="12"/>
  <c r="K46" i="12"/>
  <c r="L45" i="12"/>
  <c r="K12" i="12"/>
  <c r="I10" i="14" s="1"/>
  <c r="F19" i="12"/>
  <c r="L47" i="12"/>
  <c r="K34" i="12"/>
  <c r="H36" i="12"/>
  <c r="K6" i="12"/>
  <c r="K33" i="12"/>
  <c r="L34" i="12"/>
  <c r="K37" i="12"/>
  <c r="J28" i="12"/>
  <c r="H14" i="14" s="1"/>
  <c r="L5" i="12"/>
  <c r="L41" i="12"/>
  <c r="L21" i="12"/>
  <c r="K30" i="12"/>
  <c r="J2" i="12"/>
  <c r="K19" i="12"/>
  <c r="K39" i="12"/>
  <c r="L40" i="12"/>
  <c r="G10" i="12"/>
  <c r="K15" i="12"/>
  <c r="L31" i="12"/>
  <c r="J43" i="12"/>
  <c r="K43" i="12"/>
  <c r="H42" i="12"/>
  <c r="G28" i="12"/>
  <c r="E14" i="14" s="1"/>
  <c r="L12" i="12"/>
  <c r="J10" i="14" s="1"/>
  <c r="L10" i="12"/>
  <c r="L6" i="12"/>
  <c r="E21" i="12"/>
  <c r="L16" i="12"/>
  <c r="K23" i="12"/>
  <c r="K44" i="12"/>
  <c r="L15" i="12"/>
  <c r="E35" i="12"/>
  <c r="H43" i="12"/>
  <c r="K32" i="12"/>
  <c r="D38" i="12"/>
  <c r="L48" i="12"/>
  <c r="F29" i="12"/>
  <c r="D15" i="14" s="1"/>
  <c r="G39" i="12"/>
  <c r="K42" i="12"/>
  <c r="G18" i="12"/>
  <c r="K22" i="12"/>
  <c r="K5" i="12"/>
  <c r="L29" i="12"/>
  <c r="J15" i="14" s="1"/>
  <c r="F10" i="12"/>
  <c r="K47" i="12"/>
  <c r="L17" i="12"/>
  <c r="L23" i="12"/>
  <c r="L28" i="12"/>
  <c r="J14" i="14" s="1"/>
  <c r="D24" i="12"/>
  <c r="K27" i="12"/>
  <c r="F13" i="12"/>
  <c r="K31" i="12"/>
  <c r="L36" i="12"/>
  <c r="G46" i="12"/>
  <c r="K26" i="12"/>
  <c r="K40" i="12"/>
  <c r="K14" i="12"/>
  <c r="K17" i="12"/>
  <c r="K29" i="12"/>
  <c r="I15" i="14" s="1"/>
  <c r="K45" i="12"/>
  <c r="L24" i="12"/>
  <c r="K20" i="12"/>
  <c r="K13" i="12"/>
  <c r="K10" i="12"/>
  <c r="L26" i="12"/>
  <c r="L35" i="12"/>
  <c r="G36" i="12"/>
  <c r="L20" i="12"/>
  <c r="L19" i="12"/>
  <c r="K28" i="12"/>
  <c r="I14" i="14" s="1"/>
  <c r="L43" i="12"/>
  <c r="E28" i="12"/>
  <c r="C14" i="14" s="1"/>
  <c r="L25" i="12"/>
  <c r="E2" i="12"/>
  <c r="K8" i="12"/>
  <c r="G43" i="12"/>
  <c r="L4" i="12"/>
  <c r="K9" i="12"/>
  <c r="J35" i="12"/>
  <c r="G25" i="12"/>
  <c r="E30" i="12"/>
  <c r="L30" i="12"/>
  <c r="J47" i="12"/>
  <c r="L14" i="12"/>
  <c r="K21" i="12"/>
  <c r="H16" i="12"/>
  <c r="L9" i="12"/>
  <c r="L38" i="12"/>
  <c r="L3" i="12"/>
  <c r="K3" i="12"/>
  <c r="F4" i="12"/>
  <c r="G15" i="12"/>
  <c r="K25" i="12"/>
  <c r="J42" i="12"/>
  <c r="L39" i="12"/>
  <c r="K41" i="12"/>
  <c r="L7" i="12"/>
  <c r="K4" i="12"/>
  <c r="L42" i="12"/>
  <c r="K24" i="12"/>
  <c r="F40" i="12"/>
  <c r="E17" i="12"/>
  <c r="E43" i="12"/>
  <c r="H2" i="12"/>
  <c r="J30" i="12"/>
  <c r="I30" i="12"/>
  <c r="J38" i="12"/>
  <c r="F15" i="12"/>
  <c r="H19" i="12"/>
  <c r="E32" i="12"/>
  <c r="E37" i="12"/>
  <c r="G12" i="12"/>
  <c r="E10" i="14" s="1"/>
  <c r="H18" i="12"/>
  <c r="J8" i="12"/>
  <c r="E25" i="12"/>
  <c r="H29" i="12"/>
  <c r="F15" i="14" s="1"/>
  <c r="E23" i="12"/>
  <c r="E38" i="12"/>
  <c r="J25" i="12"/>
  <c r="D46" i="12"/>
  <c r="H39" i="12"/>
  <c r="I42" i="12"/>
  <c r="D31" i="12"/>
  <c r="G23" i="12"/>
  <c r="H17" i="12"/>
  <c r="J26" i="12"/>
  <c r="E34" i="12"/>
  <c r="H22" i="12"/>
  <c r="H37" i="12"/>
  <c r="G13" i="12"/>
  <c r="G47" i="12"/>
  <c r="H11" i="12"/>
  <c r="I14" i="12"/>
  <c r="J13" i="12"/>
  <c r="D9" i="12"/>
  <c r="G26" i="12"/>
  <c r="G31" i="12"/>
  <c r="E12" i="12"/>
  <c r="C10" i="14" s="1"/>
  <c r="G34" i="12"/>
  <c r="H9" i="12"/>
  <c r="H38" i="12"/>
  <c r="E41" i="12"/>
  <c r="D26" i="12"/>
  <c r="E27" i="12"/>
  <c r="G27" i="12"/>
  <c r="E14" i="12"/>
  <c r="J41" i="12"/>
  <c r="H32" i="12"/>
  <c r="J21" i="12"/>
  <c r="F2" i="12"/>
  <c r="J32" i="12"/>
  <c r="J34" i="12"/>
  <c r="J20" i="12"/>
  <c r="F48" i="12"/>
  <c r="J6" i="12"/>
  <c r="G5" i="12"/>
  <c r="E29" i="12"/>
  <c r="C15" i="14" s="1"/>
  <c r="I18" i="12"/>
  <c r="G17" i="12"/>
  <c r="I31" i="12"/>
  <c r="H5" i="12"/>
  <c r="G20" i="12"/>
  <c r="J7" i="12"/>
  <c r="G35" i="12"/>
  <c r="H45" i="12"/>
  <c r="G21" i="12"/>
  <c r="H20" i="12"/>
  <c r="G29" i="12"/>
  <c r="E15" i="14" s="1"/>
  <c r="F39" i="12"/>
  <c r="J37" i="12"/>
  <c r="F45" i="12"/>
  <c r="J29" i="12"/>
  <c r="H15" i="14" s="1"/>
  <c r="J10" i="12"/>
  <c r="J36" i="12"/>
  <c r="G22" i="12"/>
  <c r="D15" i="12"/>
  <c r="F38" i="12"/>
  <c r="I5" i="12"/>
  <c r="G16" i="12"/>
  <c r="F41" i="12"/>
  <c r="F22" i="12"/>
  <c r="H31" i="12"/>
  <c r="G2" i="12"/>
  <c r="E6" i="12"/>
  <c r="G48" i="12"/>
  <c r="J31" i="12"/>
  <c r="I41" i="12"/>
  <c r="E18" i="12"/>
  <c r="F12" i="12"/>
  <c r="D10" i="14" s="1"/>
  <c r="D44" i="12"/>
  <c r="E36" i="12"/>
  <c r="F27" i="12"/>
  <c r="I28" i="12"/>
  <c r="G14" i="14" s="1"/>
  <c r="F5" i="12"/>
  <c r="H33" i="12"/>
  <c r="F34" i="12"/>
  <c r="D45" i="12"/>
  <c r="D12" i="12"/>
  <c r="B10" i="14" s="1"/>
  <c r="G19" i="12"/>
  <c r="J23" i="12"/>
  <c r="E31" i="12"/>
  <c r="E39" i="12"/>
  <c r="G6" i="12"/>
  <c r="G32" i="12"/>
  <c r="F8" i="12"/>
  <c r="F47" i="12"/>
  <c r="D33" i="12"/>
  <c r="I27" i="12"/>
  <c r="H46" i="12"/>
  <c r="D43" i="12"/>
  <c r="J18" i="12"/>
  <c r="I44" i="12"/>
  <c r="H6" i="12"/>
  <c r="I35" i="12"/>
  <c r="I24" i="12"/>
  <c r="H40" i="12"/>
  <c r="J15" i="12"/>
  <c r="H26" i="12"/>
  <c r="J44" i="12"/>
  <c r="G45" i="12"/>
  <c r="H25" i="12"/>
  <c r="I2" i="12"/>
  <c r="F37" i="12"/>
  <c r="E13" i="12"/>
  <c r="I19" i="12"/>
  <c r="G41" i="12"/>
  <c r="I48" i="12"/>
  <c r="G38" i="12"/>
  <c r="H28" i="12"/>
  <c r="F14" i="14" s="1"/>
  <c r="J3" i="12"/>
  <c r="D37" i="12"/>
  <c r="E44" i="12"/>
  <c r="I13" i="12"/>
  <c r="I6" i="12"/>
  <c r="I21" i="12"/>
  <c r="G8" i="12"/>
  <c r="H4" i="12"/>
  <c r="G24" i="12"/>
  <c r="D6" i="12"/>
  <c r="J48" i="12"/>
  <c r="F3" i="12"/>
  <c r="F42" i="12"/>
  <c r="E42" i="12"/>
  <c r="H12" i="12"/>
  <c r="F10" i="14" s="1"/>
  <c r="H23" i="12"/>
  <c r="D22" i="12"/>
  <c r="D11" i="12"/>
  <c r="D4" i="12"/>
  <c r="I34" i="12"/>
  <c r="I39" i="12"/>
  <c r="I9" i="12"/>
  <c r="D21" i="12"/>
  <c r="E22" i="12"/>
  <c r="G40" i="12"/>
  <c r="J14" i="12"/>
  <c r="G30" i="12"/>
  <c r="F46" i="12"/>
  <c r="H21" i="12"/>
  <c r="F32" i="12"/>
  <c r="J9" i="12"/>
  <c r="G33" i="12"/>
  <c r="F20" i="12"/>
  <c r="E20" i="12"/>
  <c r="H34" i="12"/>
  <c r="F14" i="12"/>
  <c r="D7" i="12"/>
  <c r="D39" i="12"/>
  <c r="F18" i="12"/>
  <c r="F23" i="12"/>
  <c r="I43" i="12"/>
  <c r="I16" i="12"/>
  <c r="H44" i="12"/>
  <c r="E9" i="12"/>
  <c r="F25" i="12"/>
  <c r="D18" i="12"/>
  <c r="I10" i="12"/>
  <c r="F24" i="12"/>
  <c r="I22" i="12"/>
  <c r="J16" i="12"/>
  <c r="F35" i="12"/>
  <c r="I4" i="12"/>
  <c r="I38" i="12"/>
  <c r="F17" i="12"/>
  <c r="E47" i="12"/>
  <c r="I8" i="12"/>
  <c r="H24" i="12"/>
  <c r="I37" i="12"/>
  <c r="J40" i="12"/>
  <c r="E3" i="12"/>
  <c r="F31" i="12"/>
  <c r="E45" i="12"/>
  <c r="F44" i="12"/>
  <c r="I32" i="12"/>
  <c r="J46" i="12"/>
  <c r="E5" i="12"/>
  <c r="J11" i="12"/>
  <c r="I7" i="12"/>
  <c r="D27" i="12"/>
  <c r="I26" i="12"/>
  <c r="E48" i="12"/>
  <c r="H41" i="12"/>
  <c r="D5" i="12"/>
  <c r="E40" i="12"/>
  <c r="F6" i="12"/>
  <c r="E11" i="12"/>
  <c r="E33" i="12"/>
  <c r="H47" i="12"/>
  <c r="I17" i="12"/>
  <c r="G4" i="12"/>
  <c r="H27" i="12"/>
  <c r="D32" i="12"/>
  <c r="I33" i="12"/>
  <c r="E10" i="12"/>
  <c r="F36" i="12"/>
  <c r="F33" i="12"/>
  <c r="G44" i="12"/>
  <c r="E17" i="14" s="1"/>
  <c r="I40" i="12"/>
  <c r="H7" i="12"/>
  <c r="G14" i="12"/>
  <c r="F30" i="12"/>
  <c r="E46" i="12"/>
  <c r="G7" i="12"/>
  <c r="E7" i="12"/>
  <c r="J12" i="12"/>
  <c r="H10" i="14" s="1"/>
  <c r="J27" i="12"/>
  <c r="H8" i="12"/>
  <c r="J33" i="12"/>
  <c r="J19" i="12"/>
  <c r="J22" i="12"/>
  <c r="I3" i="12"/>
  <c r="H3" i="12"/>
  <c r="E4" i="12"/>
  <c r="J4" i="12"/>
  <c r="H13" i="12"/>
  <c r="I47" i="12"/>
  <c r="E24" i="12"/>
  <c r="E15" i="12"/>
  <c r="I11" i="12"/>
  <c r="H15" i="12"/>
  <c r="F43" i="12"/>
  <c r="E19" i="12"/>
  <c r="I46" i="12"/>
  <c r="I12" i="12"/>
  <c r="G10" i="14" s="1"/>
  <c r="H10" i="12"/>
  <c r="F26" i="12"/>
  <c r="J5" i="12"/>
  <c r="I36" i="12"/>
  <c r="I25" i="12"/>
  <c r="E26" i="12"/>
  <c r="G11" i="12"/>
  <c r="G37" i="12"/>
  <c r="I20" i="12"/>
  <c r="F21" i="12"/>
  <c r="H48" i="12"/>
  <c r="J45" i="12"/>
  <c r="F7" i="12"/>
  <c r="J39" i="12"/>
  <c r="I15" i="12"/>
  <c r="F16" i="12"/>
  <c r="G9" i="12"/>
  <c r="G3" i="12"/>
  <c r="H14" i="12"/>
  <c r="H30" i="12"/>
  <c r="I29" i="12"/>
  <c r="G15" i="14" s="1"/>
  <c r="F11" i="12"/>
  <c r="D10" i="12"/>
  <c r="D42" i="12"/>
  <c r="D20" i="12"/>
  <c r="D36" i="12"/>
  <c r="D19" i="12"/>
  <c r="D3" i="12"/>
  <c r="D47" i="12"/>
  <c r="D28" i="12"/>
  <c r="D8" i="12"/>
  <c r="D17" i="12"/>
  <c r="D16" i="12"/>
  <c r="D41" i="12"/>
  <c r="D25" i="12"/>
  <c r="D35" i="12"/>
  <c r="D29" i="12"/>
  <c r="B15" i="14" s="1"/>
  <c r="D14" i="12"/>
  <c r="D23" i="12"/>
  <c r="D13" i="12"/>
  <c r="D48" i="12"/>
  <c r="D34" i="12"/>
  <c r="P72" i="18"/>
  <c r="P90" i="18" s="1"/>
  <c r="M12" i="14"/>
  <c r="M9" i="14"/>
  <c r="O72" i="12"/>
  <c r="M11" i="14"/>
  <c r="M16" i="14"/>
  <c r="M18" i="14"/>
  <c r="M8" i="14"/>
  <c r="M17" i="14"/>
  <c r="M7" i="14"/>
  <c r="B19" i="14"/>
  <c r="P56" i="12"/>
  <c r="G8" i="11"/>
  <c r="H8" i="11" s="1"/>
  <c r="J19" i="14"/>
  <c r="K19" i="14"/>
  <c r="L19" i="14"/>
  <c r="M19" i="14"/>
  <c r="H19" i="14"/>
  <c r="I19" i="14"/>
  <c r="C19" i="14"/>
  <c r="D19" i="14"/>
  <c r="E19" i="14"/>
  <c r="F19" i="14"/>
  <c r="G19" i="14"/>
  <c r="G7" i="11"/>
  <c r="L17" i="14" l="1"/>
  <c r="L7" i="14"/>
  <c r="L9" i="14"/>
  <c r="L18" i="14"/>
  <c r="H7" i="14"/>
  <c r="L12" i="14"/>
  <c r="L11" i="14"/>
  <c r="K9" i="14"/>
  <c r="K8" i="14"/>
  <c r="K7" i="14"/>
  <c r="K12" i="14"/>
  <c r="E7" i="14"/>
  <c r="K16" i="14"/>
  <c r="K18" i="14"/>
  <c r="C17" i="14"/>
  <c r="B7" i="14"/>
  <c r="I18" i="14"/>
  <c r="K11" i="14"/>
  <c r="G8" i="14"/>
  <c r="C7" i="14"/>
  <c r="J8" i="14"/>
  <c r="J7" i="14"/>
  <c r="N72" i="12"/>
  <c r="K17" i="14"/>
  <c r="L16" i="14"/>
  <c r="F8" i="14"/>
  <c r="J17" i="14"/>
  <c r="M72" i="12"/>
  <c r="F17" i="14"/>
  <c r="I12" i="14"/>
  <c r="F18" i="14"/>
  <c r="C9" i="14"/>
  <c r="L8" i="14"/>
  <c r="P37" i="12"/>
  <c r="B9" i="14"/>
  <c r="C12" i="14"/>
  <c r="J12" i="14"/>
  <c r="J9" i="14"/>
  <c r="I7" i="14"/>
  <c r="B17" i="14"/>
  <c r="C18" i="14"/>
  <c r="H17" i="14"/>
  <c r="I8" i="14"/>
  <c r="D8" i="14"/>
  <c r="G12" i="14"/>
  <c r="P6" i="12"/>
  <c r="K72" i="12"/>
  <c r="I16" i="14"/>
  <c r="P18" i="12"/>
  <c r="E11" i="14"/>
  <c r="C8" i="14"/>
  <c r="P27" i="12"/>
  <c r="B8" i="14"/>
  <c r="F12" i="14"/>
  <c r="P40" i="12"/>
  <c r="D18" i="14"/>
  <c r="P31" i="12"/>
  <c r="P2" i="12"/>
  <c r="H11" i="14"/>
  <c r="C16" i="14"/>
  <c r="I9" i="14"/>
  <c r="L72" i="12"/>
  <c r="I17" i="14"/>
  <c r="I11" i="14"/>
  <c r="J16" i="14"/>
  <c r="J18" i="14"/>
  <c r="P30" i="12"/>
  <c r="G16" i="14"/>
  <c r="F7" i="14"/>
  <c r="P25" i="12"/>
  <c r="H12" i="14"/>
  <c r="P33" i="12"/>
  <c r="G7" i="14"/>
  <c r="P44" i="12"/>
  <c r="H9" i="14"/>
  <c r="P38" i="12"/>
  <c r="E18" i="14"/>
  <c r="G17" i="14"/>
  <c r="D16" i="14"/>
  <c r="E8" i="14"/>
  <c r="E12" i="14"/>
  <c r="D7" i="14"/>
  <c r="P42" i="12"/>
  <c r="P24" i="12"/>
  <c r="P32" i="12"/>
  <c r="J11" i="14"/>
  <c r="P28" i="12"/>
  <c r="P46" i="12"/>
  <c r="P39" i="12"/>
  <c r="P7" i="12"/>
  <c r="P23" i="12"/>
  <c r="P17" i="12"/>
  <c r="P9" i="12"/>
  <c r="F9" i="14"/>
  <c r="P8" i="12"/>
  <c r="D11" i="14"/>
  <c r="P22" i="12"/>
  <c r="N10" i="14"/>
  <c r="D17" i="14"/>
  <c r="P34" i="12"/>
  <c r="P41" i="12"/>
  <c r="P45" i="12"/>
  <c r="P48" i="12"/>
  <c r="P16" i="12"/>
  <c r="P5" i="12"/>
  <c r="P20" i="12"/>
  <c r="P10" i="12"/>
  <c r="C11" i="14"/>
  <c r="E16" i="14"/>
  <c r="P12" i="12"/>
  <c r="P36" i="12"/>
  <c r="F16" i="14"/>
  <c r="H18" i="14"/>
  <c r="P19" i="12"/>
  <c r="D9" i="14"/>
  <c r="B14" i="14"/>
  <c r="N14" i="14" s="1"/>
  <c r="H8" i="14"/>
  <c r="J72" i="12"/>
  <c r="H16" i="14"/>
  <c r="G11" i="14"/>
  <c r="P4" i="12"/>
  <c r="E72" i="12"/>
  <c r="N15" i="14"/>
  <c r="P43" i="12"/>
  <c r="E9" i="14"/>
  <c r="G18" i="14"/>
  <c r="F11" i="14"/>
  <c r="P15" i="12"/>
  <c r="H72" i="12"/>
  <c r="P13" i="12"/>
  <c r="P29" i="12"/>
  <c r="P11" i="12"/>
  <c r="F72" i="12"/>
  <c r="P26" i="12"/>
  <c r="P3" i="12"/>
  <c r="D12" i="14"/>
  <c r="P21" i="12"/>
  <c r="G9" i="14"/>
  <c r="B12" i="14"/>
  <c r="I72" i="12"/>
  <c r="G72" i="12"/>
  <c r="B11" i="14"/>
  <c r="P14" i="12"/>
  <c r="D72" i="12"/>
  <c r="D73" i="12" s="1"/>
  <c r="B18" i="14"/>
  <c r="P47" i="12"/>
  <c r="B16" i="14"/>
  <c r="P35" i="12"/>
  <c r="M21" i="14"/>
  <c r="N19" i="14"/>
  <c r="H7" i="11"/>
  <c r="H19" i="11" s="1"/>
  <c r="K21" i="14" l="1"/>
  <c r="N7" i="14"/>
  <c r="L21" i="14"/>
  <c r="I21" i="14"/>
  <c r="C21" i="14"/>
  <c r="J21" i="14"/>
  <c r="N17" i="14"/>
  <c r="N8" i="14"/>
  <c r="E21" i="14"/>
  <c r="F21" i="14"/>
  <c r="N16" i="14"/>
  <c r="H21" i="14"/>
  <c r="N11" i="14"/>
  <c r="N13" i="14"/>
  <c r="N18" i="14"/>
  <c r="P72" i="12"/>
  <c r="N9" i="14"/>
  <c r="D21" i="14"/>
  <c r="G21" i="14"/>
  <c r="N12" i="14"/>
  <c r="B21" i="14"/>
  <c r="N21" i="14" l="1"/>
</calcChain>
</file>

<file path=xl/connections.xml><?xml version="1.0" encoding="utf-8"?>
<connections xmlns="http://schemas.openxmlformats.org/spreadsheetml/2006/main">
  <connection id="1" odcFile="C:\Program Files (x86)\Microsoft Office\Office14\QUERIES\Cotações de Ações para Investidores do MSN MoneyCentral.iqy" name="Cotações de Ações para Investidores do MSN MoneyCentral" type="4" refreshedVersion="0" background="1">
    <webPr parsePre="1" consecutive="1" url="http://moneycentral.msn.com/investor/external/excel/quotes.asp?SYMBOL=[&quot;QUOTE0&quot;,&quot;Introduza os símbolos referentes às ações da Bolsa do MS Investor separados por vírgulas.&quot;]" htmlFormat="all"/>
    <parameters count="1">
      <parameter name="QUOTE0" prompt="Introduza os símbolos referentes às ações da Bolsa do MS Investor separados por vírgulas."/>
    </parameters>
  </connection>
</connections>
</file>

<file path=xl/sharedStrings.xml><?xml version="1.0" encoding="utf-8"?>
<sst xmlns="http://schemas.openxmlformats.org/spreadsheetml/2006/main" count="1113" uniqueCount="608">
  <si>
    <t>RECURSOS HUMANOS</t>
  </si>
  <si>
    <t>INSS</t>
  </si>
  <si>
    <t>VT Entidade</t>
  </si>
  <si>
    <t>INSS Patronal</t>
  </si>
  <si>
    <t>Salário Base</t>
  </si>
  <si>
    <t>Insalubridade</t>
  </si>
  <si>
    <t>Gratificações</t>
  </si>
  <si>
    <t>1/3 Férias</t>
  </si>
  <si>
    <t>13º Salário</t>
  </si>
  <si>
    <t>PIS</t>
  </si>
  <si>
    <t>FGTS s/ Salário</t>
  </si>
  <si>
    <t>FGTS s/ Férias</t>
  </si>
  <si>
    <t>FGTS s/ 13º</t>
  </si>
  <si>
    <t>Multa FGTS</t>
  </si>
  <si>
    <t>Código</t>
  </si>
  <si>
    <t>Profissão</t>
  </si>
  <si>
    <t>Atribuição</t>
  </si>
  <si>
    <t>001</t>
  </si>
  <si>
    <t>Referência
Insalubridade</t>
  </si>
  <si>
    <t>Dependentes
IRPF</t>
  </si>
  <si>
    <t>Filhos Salário Família</t>
  </si>
  <si>
    <t>% Vale Transporte</t>
  </si>
  <si>
    <t>Valor Unit. Salário Família</t>
  </si>
  <si>
    <t>Rendimento Limite Salário Fámilia</t>
  </si>
  <si>
    <t>Descreva as Gratificações (Se Houver)</t>
  </si>
  <si>
    <t>1/3 de Férias</t>
  </si>
  <si>
    <t>Salário de Contribuição</t>
  </si>
  <si>
    <t>Até</t>
  </si>
  <si>
    <t>a</t>
  </si>
  <si>
    <t>Alíquota</t>
  </si>
  <si>
    <t>Referência Faixa</t>
  </si>
  <si>
    <t>002</t>
  </si>
  <si>
    <t>Dedução</t>
  </si>
  <si>
    <t>-</t>
  </si>
  <si>
    <t>IRPF</t>
  </si>
  <si>
    <t>Rendimentos</t>
  </si>
  <si>
    <t>A partir de</t>
  </si>
  <si>
    <t>Dedução - Dependente</t>
  </si>
  <si>
    <t>Limite Mensal Previdênciário</t>
  </si>
  <si>
    <t>Vale Alim./Refeição</t>
  </si>
  <si>
    <t>003</t>
  </si>
  <si>
    <t>004</t>
  </si>
  <si>
    <t>005</t>
  </si>
  <si>
    <t>006</t>
  </si>
  <si>
    <t>Previdência</t>
  </si>
  <si>
    <t>Base de Cálculo</t>
  </si>
  <si>
    <t>007</t>
  </si>
  <si>
    <t>Dependentes</t>
  </si>
  <si>
    <t>IR s/ Dep.</t>
  </si>
  <si>
    <t>Valor IRPF</t>
  </si>
  <si>
    <t>008</t>
  </si>
  <si>
    <t>009</t>
  </si>
  <si>
    <t>010</t>
  </si>
  <si>
    <t>011</t>
  </si>
  <si>
    <t>012</t>
  </si>
  <si>
    <t>013</t>
  </si>
  <si>
    <t>Cód. Funcionário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</si>
  <si>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</si>
  <si>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</si>
  <si>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</si>
  <si>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</si>
  <si>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</si>
  <si>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</si>
  <si>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</si>
  <si>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</si>
  <si>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</si>
  <si>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</si>
  <si>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</si>
  <si>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</si>
  <si>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</si>
  <si>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</si>
  <si>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</si>
  <si>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</si>
  <si>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</si>
  <si>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</si>
  <si>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</si>
  <si>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</si>
  <si>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</si>
  <si>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</si>
  <si>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</si>
  <si>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</si>
  <si>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</si>
  <si>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</si>
  <si>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</si>
  <si>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</si>
  <si>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</si>
  <si>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</si>
  <si>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</si>
  <si>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</si>
  <si>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</si>
  <si>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</si>
  <si>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</si>
  <si>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</si>
  <si>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</si>
  <si>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</si>
  <si>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</si>
  <si>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</si>
  <si>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</si>
  <si>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</si>
  <si>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</si>
  <si>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</si>
  <si>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</si>
  <si>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</si>
  <si>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</si>
  <si>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</si>
  <si>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</si>
  <si>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</si>
  <si>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</si>
  <si>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</si>
  <si>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</si>
  <si>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</si>
  <si>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</si>
  <si>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</si>
  <si>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</si>
  <si>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</si>
  <si>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</si>
  <si>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</si>
  <si>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</si>
  <si>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</si>
  <si>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</si>
  <si>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</si>
  <si>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</si>
  <si>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</si>
  <si>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</si>
  <si>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</si>
  <si>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</si>
  <si>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</si>
  <si>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</si>
  <si>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</si>
  <si>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</si>
  <si>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</si>
  <si>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</si>
  <si>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</si>
  <si>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</si>
  <si>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</si>
  <si>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</si>
  <si>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</si>
  <si>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</si>
  <si>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</si>
  <si>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</si>
  <si>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</si>
  <si>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</si>
  <si>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</si>
  <si>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</si>
  <si>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REFERÊNCIA</t>
  </si>
  <si>
    <t>FGTS</t>
  </si>
  <si>
    <t>REF.</t>
  </si>
  <si>
    <t>Outros Benefícios</t>
  </si>
  <si>
    <t>Provisão Multa FGTS</t>
  </si>
  <si>
    <t>Contribuição PIS</t>
  </si>
  <si>
    <t>RAT/FAT</t>
  </si>
  <si>
    <t>Assistência Saúde</t>
  </si>
  <si>
    <t>Salário Família*</t>
  </si>
  <si>
    <t>INSS s/ Salário*</t>
  </si>
  <si>
    <t>IRRF s/ Vencimentos*</t>
  </si>
  <si>
    <t>Vale Transporte (VT)*</t>
  </si>
  <si>
    <t>Desconto VT*</t>
  </si>
  <si>
    <t>INSS s/ Férias*</t>
  </si>
  <si>
    <t>INSS s/ 13º*</t>
  </si>
  <si>
    <t>IRRF s/ 13º Sal.*</t>
  </si>
  <si>
    <t>IRRF s/ Férias*</t>
  </si>
  <si>
    <t>Prenchimento Entidade</t>
  </si>
  <si>
    <t>Preenchimento Automático</t>
  </si>
  <si>
    <t>Código do Profissional</t>
  </si>
  <si>
    <t>Profissional</t>
  </si>
  <si>
    <t>ENTIDADE PROPONENTE:</t>
  </si>
  <si>
    <t>TÍTULO DO PROJETO:</t>
  </si>
  <si>
    <t>Sim</t>
  </si>
  <si>
    <t>Não</t>
  </si>
  <si>
    <t>Início:</t>
  </si>
  <si>
    <t>Térm.:</t>
  </si>
  <si>
    <t>Há reajustes saláriais durante a vigência do Projeto?</t>
  </si>
  <si>
    <t>INFORMAÇÕES SOLICITADAS</t>
  </si>
  <si>
    <t>PREENCHIMENTO</t>
  </si>
  <si>
    <t>Se possuir reajuste salárial, informe a quantidade de meses do Período 1.</t>
  </si>
  <si>
    <t>Se possuir reajuste salárial, informe a quantidade de meses do Período 2.</t>
  </si>
  <si>
    <t>A Entidade paga o INSS Patronal, PIS e RATx FAP?</t>
  </si>
  <si>
    <t>Na hipótese de incidência sobre o RATxFAP, qual a taxa de aplicação?</t>
  </si>
  <si>
    <t>Se houver ajuste, qual a taxa de aumento praticada?</t>
  </si>
  <si>
    <t>Descrição</t>
  </si>
  <si>
    <t>Unidade de Medida</t>
  </si>
  <si>
    <t>Quantidade</t>
  </si>
  <si>
    <t>Valor
Unitário</t>
  </si>
  <si>
    <t>Valor
Total</t>
  </si>
  <si>
    <t>Folha/Mês</t>
  </si>
  <si>
    <t>DESPESAS</t>
  </si>
  <si>
    <t>DETALHAMENTO</t>
  </si>
  <si>
    <t>BENS MATERIAIS PERMANENTES</t>
  </si>
  <si>
    <t>BENS E EQUIPAMENTOS HOSPITALARES</t>
  </si>
  <si>
    <t>OUTROS BENS MATERIAIS PERMANENTES</t>
  </si>
  <si>
    <t>DESPESAS FINANCERIAS E BANCÁRIAS</t>
  </si>
  <si>
    <t>DESPESAS BANCÁRIAS PAGAS</t>
  </si>
  <si>
    <t>IOF PAGO</t>
  </si>
  <si>
    <t>JUROS PAGOS</t>
  </si>
  <si>
    <t>DIVERSOS</t>
  </si>
  <si>
    <t>GASTOS ADMINISTRATIVOS</t>
  </si>
  <si>
    <t>COMBUSTÍVEL</t>
  </si>
  <si>
    <t>ESTACIONAMENTO/CONDUÇÃO/TÁXI</t>
  </si>
  <si>
    <t>MATERIAL DE EXPEDIENTE/CORREIO/FOTOCÓPIAS</t>
  </si>
  <si>
    <t>SEGUROS</t>
  </si>
  <si>
    <t>VIAGENS (HOTEL/PASSAGENS AÉREAS/ PASS. RODOVIÁRIAS)</t>
  </si>
  <si>
    <t>GÊNEROS ALIMENTÍCIOS</t>
  </si>
  <si>
    <t>LOCAÇÃO</t>
  </si>
  <si>
    <t>AMBULÂNCIAS</t>
  </si>
  <si>
    <t>DIVERSAS</t>
  </si>
  <si>
    <t>EQUIPAMENTO DE INFORMÁTICA</t>
  </si>
  <si>
    <t>EQUIPAMENTO MÉDICO HOSPITALAR</t>
  </si>
  <si>
    <t>IMÓVEL</t>
  </si>
  <si>
    <t>LAVANDERIA E ENXOVAL</t>
  </si>
  <si>
    <t>SISTEMA DE SOFTWARE</t>
  </si>
  <si>
    <t>VEÍCULOS</t>
  </si>
  <si>
    <t>MANUTENÇÃO</t>
  </si>
  <si>
    <t>PREDIAL E IMOBILIÁRIO</t>
  </si>
  <si>
    <t>MATERIAIS</t>
  </si>
  <si>
    <t>MATERIAL DE HIGIENIZAÇÃO E LIMPEZA/UNIFORMES</t>
  </si>
  <si>
    <t>MATERIAL DIDÁTICO</t>
  </si>
  <si>
    <t>MATERIAL ESPEORTIVO</t>
  </si>
  <si>
    <t>MATERIAL MÉDICO E HOSPITALAR</t>
  </si>
  <si>
    <t>MEDICAMENTOS</t>
  </si>
  <si>
    <t>13º SALÁRIO</t>
  </si>
  <si>
    <t>APRENDIZES</t>
  </si>
  <si>
    <t>ASSISTÊNCIA MÉDICA</t>
  </si>
  <si>
    <t>AVISO PRÉVIO</t>
  </si>
  <si>
    <t>CONTIBUIÇÃO INSS - COTA PATRONAL</t>
  </si>
  <si>
    <t>CONTRIBUIÇÃO AO PIS</t>
  </si>
  <si>
    <t>CURSOS/TREINAMENTOS/RECICLAGEM</t>
  </si>
  <si>
    <t>DIRETORIA (Salários e Ordenados)</t>
  </si>
  <si>
    <t>ESTAGIÁRIOS</t>
  </si>
  <si>
    <t>FÉRIAS</t>
  </si>
  <si>
    <t>GRATIFICAÇÕES</t>
  </si>
  <si>
    <t>INDENIZAÇÕES</t>
  </si>
  <si>
    <t>IRRF</t>
  </si>
  <si>
    <t>MULTA RECISÓRIA FGTS</t>
  </si>
  <si>
    <t>SALÁRIOS E ORDENADOS (Exceto Diretoria)</t>
  </si>
  <si>
    <t>VALE ALIMENTAÇÃO</t>
  </si>
  <si>
    <t>VALE REFEIÇÃO</t>
  </si>
  <si>
    <t>VALE TRANSPORTE</t>
  </si>
  <si>
    <t>SERVIÇOS DE TERCEIROS</t>
  </si>
  <si>
    <t>COLETA DE LIXO COMUM</t>
  </si>
  <si>
    <t>COLETA DE LIXO HOSPITALAR</t>
  </si>
  <si>
    <t>CONSULTORIA/ASSESSORIA CONTÁBIL</t>
  </si>
  <si>
    <t>CONSULTORIA/ASSESSORIA JURÍDICA</t>
  </si>
  <si>
    <t>LIMPEZA E CONSERVAÇÃO</t>
  </si>
  <si>
    <t>OBRAS/REFORMAS</t>
  </si>
  <si>
    <t>OUTROS SERVIÇOS DE TERCEIROS PESSOA FÍSICA</t>
  </si>
  <si>
    <t>OUTROS SERVIÇOS DE TERCEIROS PESSOA JURÍDICA</t>
  </si>
  <si>
    <t>PUBLICIDADE E PROPAGANDA</t>
  </si>
  <si>
    <t>SERVIÇO DE APOIO DIAGNÓSTICO TERAPÊUTICO (SADT)</t>
  </si>
  <si>
    <t>SERVIÇOS DE AUDITORIA</t>
  </si>
  <si>
    <t>SERVIÇOS DE TECNOLOGIA DA INFORMAÇÃO (TI)</t>
  </si>
  <si>
    <t>VIGILÂNCIA</t>
  </si>
  <si>
    <t>SERVIÇOS MÉDICOS</t>
  </si>
  <si>
    <t>SERVIÇOS MÉDICOS DE PESSOA FÍSICA</t>
  </si>
  <si>
    <t>SERVIÇOS MÉDICOS DE PESSOA JURÍDICA</t>
  </si>
  <si>
    <t>UTILIDADES PÚBLICAS</t>
  </si>
  <si>
    <t>ÁGUA E ESGOTO</t>
  </si>
  <si>
    <t>FORÇA E LUZ</t>
  </si>
  <si>
    <t>INTERNET/TV A CABO</t>
  </si>
  <si>
    <t>TELEFONES</t>
  </si>
  <si>
    <t>Diversos</t>
  </si>
  <si>
    <t>Gêneros Alimentícios</t>
  </si>
  <si>
    <t>Medicamentos</t>
  </si>
  <si>
    <t>Material Médico e Hospitalar</t>
  </si>
  <si>
    <t>Bens Materiais Permanentes</t>
  </si>
  <si>
    <t>Gastos Administrativos</t>
  </si>
  <si>
    <t>Locação</t>
  </si>
  <si>
    <t>Manutenção</t>
  </si>
  <si>
    <t>Materiais</t>
  </si>
  <si>
    <t>Recursos Humanos</t>
  </si>
  <si>
    <t>Serviços Médicos</t>
  </si>
  <si>
    <t>Utilidades Públicas</t>
  </si>
  <si>
    <t>Despesas Financerias e Bancárias</t>
  </si>
  <si>
    <t>Serviços de Terceiros</t>
  </si>
  <si>
    <t>Bens Materiais Permanentes - Outros Bens Materiais Permanentes</t>
  </si>
  <si>
    <t>Despesas Financerias e Bancárias - Despesas Bancárias Pagas</t>
  </si>
  <si>
    <t>Despesas Financerias e Bancárias - IOF Pago</t>
  </si>
  <si>
    <t>Despesas Financerias e Bancárias - Juros Pagos</t>
  </si>
  <si>
    <t>Diversos - Diversos</t>
  </si>
  <si>
    <t>Gastos Administrativos - Combustível</t>
  </si>
  <si>
    <t>Gastos Administrativos - Estacionamento/Condução/Táxi</t>
  </si>
  <si>
    <t>Gastos Administrativos - Material de Expediente/Correio/Fotocópias</t>
  </si>
  <si>
    <t>Gastos Administrativos - Seguros</t>
  </si>
  <si>
    <t>Gastos Administrativos - Viagens (Hotel/Passagens Aéreas/ Pass. Rodoviárias)</t>
  </si>
  <si>
    <t>Gêneros Alimentícios - Gêneros Alimentícios</t>
  </si>
  <si>
    <t>Locação - Ambulâncias</t>
  </si>
  <si>
    <t>Locação - Diversas</t>
  </si>
  <si>
    <t>Locação - Equipamento de Informática</t>
  </si>
  <si>
    <t>Locação - Equipamento Médico Hospitalar</t>
  </si>
  <si>
    <t>Locação - Imóvel</t>
  </si>
  <si>
    <t>Locação - Lavanderia e Enxoval</t>
  </si>
  <si>
    <t>Locação - Sistema de Software</t>
  </si>
  <si>
    <t>Locação - Veículos</t>
  </si>
  <si>
    <t>Manutenção - Equipamento de Informática</t>
  </si>
  <si>
    <t>Manutenção - Equipamento Médico Hospitalar</t>
  </si>
  <si>
    <t>Manutenção - Predial e Imobiliário</t>
  </si>
  <si>
    <t>Manutenção - Veículos</t>
  </si>
  <si>
    <t>Materiais - Material de Higienização e Limpeza/Uniformes</t>
  </si>
  <si>
    <t>Materiais - Material Didático</t>
  </si>
  <si>
    <t>Materiais - Material Espeortivo</t>
  </si>
  <si>
    <t>Material Médico e Hospitalar - Material Médico e Hospitalar</t>
  </si>
  <si>
    <t>Medicamentos - Medicamentos</t>
  </si>
  <si>
    <t>Recursos Humanos - 13º Salário</t>
  </si>
  <si>
    <t>Recursos Humanos - Aprendizes</t>
  </si>
  <si>
    <t>Recursos Humanos - Assistência Médica</t>
  </si>
  <si>
    <t>Recursos Humanos - Aviso Prévio</t>
  </si>
  <si>
    <t>Recursos Humanos - Contibuição INSS - Cota Patronal</t>
  </si>
  <si>
    <t>Recursos Humanos - Contribuição ao PIS</t>
  </si>
  <si>
    <t>Recursos Humanos - Cursos/Treinamentos/Reciclagem</t>
  </si>
  <si>
    <t>Recursos Humanos - Diretoria (Salários e Ordenados)</t>
  </si>
  <si>
    <t>Recursos Humanos - Estagiários</t>
  </si>
  <si>
    <t>Recursos Humanos - Férias</t>
  </si>
  <si>
    <t>Recursos Humanos - FGTS</t>
  </si>
  <si>
    <t>Recursos Humanos - Gratificações</t>
  </si>
  <si>
    <t>Recursos Humanos - Indenizações</t>
  </si>
  <si>
    <t>Recursos Humanos - INSS</t>
  </si>
  <si>
    <t>Recursos Humanos - IRRF</t>
  </si>
  <si>
    <t>Recursos Humanos - Multa Recisória FGTS</t>
  </si>
  <si>
    <t>Recursos Humanos - Salários e Ordenados (Exceto Diretoria)</t>
  </si>
  <si>
    <t>Recursos Humanos - Vale Alimentação</t>
  </si>
  <si>
    <t>Recursos Humanos - Vale Refeição</t>
  </si>
  <si>
    <t>Recursos Humanos - Vale Transporte</t>
  </si>
  <si>
    <t>Serviços de Terceiros - Coleta de Lixo Comum</t>
  </si>
  <si>
    <t>Serviços de Terceiros - Coleta de Lixo Hospitalar</t>
  </si>
  <si>
    <t>Serviços de Terceiros - Consultoria/Assessoria Contábil</t>
  </si>
  <si>
    <t>Serviços de Terceiros - Consultoria/Assessoria Jurídica</t>
  </si>
  <si>
    <t>Serviços de Terceiros - Limpeza e Conservação</t>
  </si>
  <si>
    <t>Serviços de Terceiros - Obras/Reformas</t>
  </si>
  <si>
    <t>Serviços de Terceiros - Outros Serviços de Terceiros Pessoa Física</t>
  </si>
  <si>
    <t>Serviços de Terceiros - Outros Serviços de Terceiros Pessoa Jurídica</t>
  </si>
  <si>
    <t>Serviços de Terceiros - Publicidade e Propaganda</t>
  </si>
  <si>
    <t>Serviços de Terceiros - Serviço de Apoio Diagnóstico Terapêutico (SADT)</t>
  </si>
  <si>
    <t>Serviços de Terceiros - Serviços de Auditoria</t>
  </si>
  <si>
    <t>Serviços de Terceiros - Serviços de Tecnologia da Informação (Ti)</t>
  </si>
  <si>
    <t>Serviços de Terceiros - Vigilância</t>
  </si>
  <si>
    <t>Serviços Médicos - Serviços Médicos de Pessoa Física</t>
  </si>
  <si>
    <t>Serviços Médicos - Serviços Médicos de Pessoa Jurídica</t>
  </si>
  <si>
    <t>Utilidades Públicas - Água e Esgoto</t>
  </si>
  <si>
    <t>Utilidades Públicas - Força e Luz</t>
  </si>
  <si>
    <t>Utilidades Públicas - Internet/TV a Cabo</t>
  </si>
  <si>
    <t>Utilidades Públicas - Telefones</t>
  </si>
  <si>
    <t>Valor Total do Projeto</t>
  </si>
  <si>
    <t>DESPESAS E CUSTOS GERAIS DO PROJETO (EXCETO RH)</t>
  </si>
  <si>
    <t>Descrição Sintética</t>
  </si>
  <si>
    <t>Descrição Detalhada</t>
  </si>
  <si>
    <t>Und. Medida</t>
  </si>
  <si>
    <t>Valor Mensal</t>
  </si>
  <si>
    <t>Qtd. 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</si>
  <si>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</si>
  <si>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</si>
  <si>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</si>
  <si>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</si>
  <si>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</si>
  <si>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</si>
  <si>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</si>
  <si>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</si>
  <si>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</si>
  <si>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</si>
  <si>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</si>
  <si>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</si>
  <si>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RECURSOS HUMANOS I</t>
  </si>
  <si>
    <t>RECURSOS HUMANOS II</t>
  </si>
  <si>
    <t>Total</t>
  </si>
  <si>
    <t>TOTAL</t>
  </si>
  <si>
    <t>Total Concedente</t>
  </si>
  <si>
    <t>DETALHAMENTO UNIFICADO</t>
  </si>
  <si>
    <t>=</t>
  </si>
  <si>
    <t>13º Salário - INSS s/ 13º* - IRRF s/ 13º Sal.*</t>
  </si>
  <si>
    <t>INSS Patronal + RAT/FAT</t>
  </si>
  <si>
    <t>Férias Regulares + 1/3 Férias - INSS s/ Férias* - IRRF s/ Férias*</t>
  </si>
  <si>
    <t>FGTS s/ Salário + FGTS s/ Férias + FGTS s/ 13º</t>
  </si>
  <si>
    <t>INSS s/ Salário* + INSS s/ Férias* + INSS s/ 13º* - Salário Família*</t>
  </si>
  <si>
    <t>IRRF s/ Vencimentos* + IRRF s/ Férias* + IRRF s/ 13º Sal.*</t>
  </si>
  <si>
    <t>Diversos - Outros</t>
  </si>
  <si>
    <t>AUDESP</t>
  </si>
  <si>
    <t>PLANILHA PADRÃO</t>
  </si>
  <si>
    <t>VARIAÇÃO DE FOLHA DE PAGAMENTO</t>
  </si>
  <si>
    <t>Início do 1º Período:</t>
  </si>
  <si>
    <t>Início do 2º Período:</t>
  </si>
  <si>
    <t>Término do 1º Período</t>
  </si>
  <si>
    <t>Término do 2º Período</t>
  </si>
  <si>
    <t>*Itens em vermelho não estão automatizados</t>
  </si>
  <si>
    <t>Bens Materiais Permanentes - Bens e Equipamentos Hospitalares</t>
  </si>
  <si>
    <t>Horas Extras</t>
  </si>
  <si>
    <t>Adicional Noturno</t>
  </si>
  <si>
    <t>As gratificações estão agragadas aos salários e ordenados, visto que os descontos afetam elas de forma globla, assim, a distinção entre gratificações se torna inviável.</t>
  </si>
  <si>
    <t>Salário Base + Insalubridade + Salário Família* + Gratificações + Hora Extra + Adc. Noturno - Desconto VT* - INSS s/ Salário* - IRRF s/ Vencimentos*</t>
  </si>
  <si>
    <t>Qtd.</t>
  </si>
  <si>
    <t>Total por Profissional</t>
  </si>
  <si>
    <t>Total Global</t>
  </si>
  <si>
    <t>valor mês total</t>
  </si>
  <si>
    <t>Seguro de Vida/BSF</t>
  </si>
  <si>
    <t>Recursos Humanos - Diversos (Outros Benefícios)</t>
  </si>
  <si>
    <t>Recursos Humanos - Diversos (Seguro de Vida/BSF)</t>
  </si>
  <si>
    <t>DESPESA GERAL</t>
  </si>
  <si>
    <t>DE-PARA AUDESP V</t>
  </si>
  <si>
    <t xml:space="preserve">Outros Servicos de Terceiros - Pessoa Juridica    </t>
  </si>
  <si>
    <t>Acessoria Contábil</t>
  </si>
  <si>
    <t>Água e Saneamento</t>
  </si>
  <si>
    <t>Análise da Água</t>
  </si>
  <si>
    <t>Assessoria Juridica</t>
  </si>
  <si>
    <t>Assistência Médica</t>
  </si>
  <si>
    <t>Auxilo Creche</t>
  </si>
  <si>
    <t>Outros Serviços de Terceiros - Pessoa Física</t>
  </si>
  <si>
    <t>Bolsa de Estudos</t>
  </si>
  <si>
    <t>Coleta de Resíduos</t>
  </si>
  <si>
    <t>Material de Consumo</t>
  </si>
  <si>
    <t>Combustivel</t>
  </si>
  <si>
    <t>Consultoria/Auditoria/Assessoria</t>
  </si>
  <si>
    <t>Contratos de Manutenção</t>
  </si>
  <si>
    <t>Contribuição Assistencial</t>
  </si>
  <si>
    <t>Contribuições Previdenciárias - INSS</t>
  </si>
  <si>
    <t>Energia Elétrica</t>
  </si>
  <si>
    <t>E.P.I</t>
  </si>
  <si>
    <t>Material Permanente</t>
  </si>
  <si>
    <t>Equipamentos de Informática</t>
  </si>
  <si>
    <t>Equipamentos Hospitalares</t>
  </si>
  <si>
    <t>Férias</t>
  </si>
  <si>
    <t>Folha de Pagamento</t>
  </si>
  <si>
    <t>Gás GLP</t>
  </si>
  <si>
    <t>Gases Medicinais</t>
  </si>
  <si>
    <t>Gêneros Alimenticios</t>
  </si>
  <si>
    <t>Gestão de Contratos</t>
  </si>
  <si>
    <t>Insumos de Laboratório</t>
  </si>
  <si>
    <t>IPTU - PF</t>
  </si>
  <si>
    <t>IPTU - PJ</t>
  </si>
  <si>
    <t>Locação de Equipamentos Hospitalares</t>
  </si>
  <si>
    <t>Locação de Imóveis - PF</t>
  </si>
  <si>
    <t>Locação de Imóveis - PJ</t>
  </si>
  <si>
    <t>Locação de Sistemas em Geral (Software)</t>
  </si>
  <si>
    <t>Locação/Suporte/Manutenção De Sistemas</t>
  </si>
  <si>
    <t>Manutenção de Equipamentos</t>
  </si>
  <si>
    <t>Manutenção de Equipamentos Em Geral</t>
  </si>
  <si>
    <t>Manutenção de Equipamentos Hospitalares</t>
  </si>
  <si>
    <t>Manutenção Predial</t>
  </si>
  <si>
    <t>Materiais de Engenharia e Manutenção</t>
  </si>
  <si>
    <t>Materiais de Proteção Individual do Trabalhador</t>
  </si>
  <si>
    <t>Material de Cama, Mesa e Banho</t>
  </si>
  <si>
    <t>Material de Comunicação</t>
  </si>
  <si>
    <t>Material de Escritório</t>
  </si>
  <si>
    <t>Material de Expediente</t>
  </si>
  <si>
    <t>Material de Informática</t>
  </si>
  <si>
    <t>Material de Limpeza</t>
  </si>
  <si>
    <t>Material Lavanderia</t>
  </si>
  <si>
    <t>Móveis e Aparelhos Domésticos</t>
  </si>
  <si>
    <t>Multa – 40% FGTS</t>
  </si>
  <si>
    <t>Ortese e Protese</t>
  </si>
  <si>
    <t>Outras Obrigações Patronais</t>
  </si>
  <si>
    <t>Peças e Acessórios de Manutenção</t>
  </si>
  <si>
    <t>Prest. Serv. Exames Laboratoriais</t>
  </si>
  <si>
    <t>Propaganda e Publicidade</t>
  </si>
  <si>
    <t>Provisionamento De Verbas Rescisórias</t>
  </si>
  <si>
    <t>Provisões</t>
  </si>
  <si>
    <t>Rescisões Trabalhistas</t>
  </si>
  <si>
    <t>Saúde Ocupacional</t>
  </si>
  <si>
    <t>Seguro De Vida</t>
  </si>
  <si>
    <t>Seguros em Geral</t>
  </si>
  <si>
    <t>Servico de Dedetização</t>
  </si>
  <si>
    <t>Serviço de Manutenção Predial</t>
  </si>
  <si>
    <t>Serviço de Portaria, Segurança e Alarme</t>
  </si>
  <si>
    <t>Serviço Médicos de Diagnóstico por Imagem</t>
  </si>
  <si>
    <t>Servicos de Agência Transfusional</t>
  </si>
  <si>
    <t>Servicos de Analise Clínicas</t>
  </si>
  <si>
    <t>Servicos de Auditoria</t>
  </si>
  <si>
    <t>Servicos de Comunicação</t>
  </si>
  <si>
    <t>Serviços de Exames (Ressonância, Ecocardiograma Neo)</t>
  </si>
  <si>
    <t>Serviços de Medicina Ocupacional</t>
  </si>
  <si>
    <t>Serviços de Remoção de Pacientes</t>
  </si>
  <si>
    <t>Tecidos, Armarinhos e Aviamentos</t>
  </si>
  <si>
    <t>Telefonia Fixa (Internet e Telefone)</t>
  </si>
  <si>
    <t>Uniforme</t>
  </si>
  <si>
    <t>Utensilios Domésticos</t>
  </si>
  <si>
    <t>Vale Alimentação</t>
  </si>
  <si>
    <t>Vale Transporte</t>
  </si>
  <si>
    <t>Outros Servicos de Terceiros - PJ</t>
  </si>
  <si>
    <t>Outros Serviços de Terceiros - PF</t>
  </si>
  <si>
    <t>ABREVIAÇÃO</t>
  </si>
  <si>
    <t>UNIDADE MEDIDA</t>
  </si>
  <si>
    <t>Ampola</t>
  </si>
  <si>
    <t>AMPOLA</t>
  </si>
  <si>
    <t>Balde</t>
  </si>
  <si>
    <t>BALDE</t>
  </si>
  <si>
    <t>Bandej</t>
  </si>
  <si>
    <t>BANDEJA</t>
  </si>
  <si>
    <t>Barra</t>
  </si>
  <si>
    <t>BARRA</t>
  </si>
  <si>
    <t>Bisnag</t>
  </si>
  <si>
    <t>BISNAGA</t>
  </si>
  <si>
    <t>Bloco</t>
  </si>
  <si>
    <t>BLOCO</t>
  </si>
  <si>
    <t>Bobina</t>
  </si>
  <si>
    <t>BOBINA</t>
  </si>
  <si>
    <t>Bomb</t>
  </si>
  <si>
    <t>BOMBONA</t>
  </si>
  <si>
    <t>Caps</t>
  </si>
  <si>
    <t>CÁPSULA</t>
  </si>
  <si>
    <t>Cart</t>
  </si>
  <si>
    <t>CARTELA</t>
  </si>
  <si>
    <t>Cento</t>
  </si>
  <si>
    <t>CENTO</t>
  </si>
  <si>
    <t>CJ</t>
  </si>
  <si>
    <t>CONJUNTO</t>
  </si>
  <si>
    <t>Cm</t>
  </si>
  <si>
    <t>CENTÍMETRO</t>
  </si>
  <si>
    <t>Cm2</t>
  </si>
  <si>
    <t>CENTIMETRO QUADRADO</t>
  </si>
  <si>
    <t>Cx</t>
  </si>
  <si>
    <t>CAIXA</t>
  </si>
  <si>
    <t>Disp</t>
  </si>
  <si>
    <t>DISPLAY</t>
  </si>
  <si>
    <t>Duzia</t>
  </si>
  <si>
    <t>DUZIA</t>
  </si>
  <si>
    <t>Embal</t>
  </si>
  <si>
    <t>EMBALAGEM</t>
  </si>
  <si>
    <t>Fardo</t>
  </si>
  <si>
    <t>FARDO</t>
  </si>
  <si>
    <t>Folha</t>
  </si>
  <si>
    <t>FOLHA</t>
  </si>
  <si>
    <t>Frasco</t>
  </si>
  <si>
    <t>FRASCO</t>
  </si>
  <si>
    <t>Galao</t>
  </si>
  <si>
    <t>GALÃO</t>
  </si>
  <si>
    <t>GF</t>
  </si>
  <si>
    <t>GARRAFA</t>
  </si>
  <si>
    <t>Gramas</t>
  </si>
  <si>
    <t>GRAMAS</t>
  </si>
  <si>
    <t>Jogo</t>
  </si>
  <si>
    <t>JOGO</t>
  </si>
  <si>
    <t>KG</t>
  </si>
  <si>
    <t>QUILOGRAMA</t>
  </si>
  <si>
    <t>Kit</t>
  </si>
  <si>
    <t>KIT</t>
  </si>
  <si>
    <t>Lata</t>
  </si>
  <si>
    <t>LATA</t>
  </si>
  <si>
    <t>Litro</t>
  </si>
  <si>
    <t>LITRO</t>
  </si>
  <si>
    <t>M</t>
  </si>
  <si>
    <t>METRO</t>
  </si>
  <si>
    <t>M2</t>
  </si>
  <si>
    <t>METRO QUADRADO</t>
  </si>
  <si>
    <t>M3</t>
  </si>
  <si>
    <t>METRO CÚBICO</t>
  </si>
  <si>
    <t>Milhei</t>
  </si>
  <si>
    <t>MILHEIRO</t>
  </si>
  <si>
    <t>ML</t>
  </si>
  <si>
    <t>MILILITRO</t>
  </si>
  <si>
    <t>MWH</t>
  </si>
  <si>
    <t>MEGAWATT HORA</t>
  </si>
  <si>
    <t>PCT</t>
  </si>
  <si>
    <t>PACOTE</t>
  </si>
  <si>
    <t>Palete</t>
  </si>
  <si>
    <t>PALETE</t>
  </si>
  <si>
    <t>Pares</t>
  </si>
  <si>
    <t>PARES</t>
  </si>
  <si>
    <t>PC</t>
  </si>
  <si>
    <t>PEÇA</t>
  </si>
  <si>
    <t>Pote</t>
  </si>
  <si>
    <t>POTE</t>
  </si>
  <si>
    <t>K</t>
  </si>
  <si>
    <t>QUILATE</t>
  </si>
  <si>
    <t>Resma</t>
  </si>
  <si>
    <t>RESMA</t>
  </si>
  <si>
    <t>Rolo</t>
  </si>
  <si>
    <t>ROLO</t>
  </si>
  <si>
    <t>Saco</t>
  </si>
  <si>
    <t>SACO</t>
  </si>
  <si>
    <t>Sacola</t>
  </si>
  <si>
    <t>SACOLA</t>
  </si>
  <si>
    <t>Serviço</t>
  </si>
  <si>
    <t>SERVIÇO</t>
  </si>
  <si>
    <t>Tambor</t>
  </si>
  <si>
    <t>TAMBOR</t>
  </si>
  <si>
    <t>Tanque</t>
  </si>
  <si>
    <t>TANQUE</t>
  </si>
  <si>
    <t>Ton</t>
  </si>
  <si>
    <t>TONELADA</t>
  </si>
  <si>
    <t>Tubo</t>
  </si>
  <si>
    <t>TUBO</t>
  </si>
  <si>
    <t>Unid</t>
  </si>
  <si>
    <t>UNIDADE</t>
  </si>
  <si>
    <t>Vasil</t>
  </si>
  <si>
    <t>VASILHAME</t>
  </si>
  <si>
    <t>Vidro</t>
  </si>
  <si>
    <t>VIDRO</t>
  </si>
  <si>
    <t>DETALHAMENTO DE RECUSOS HUMANOS</t>
  </si>
  <si>
    <t>PLANO DE APLICAÇÃO DE RECURSOS - CHAMAMENTO PÚBLICO Nº 02/2024 SMS</t>
  </si>
  <si>
    <t>Recursos Humanos (Período I)</t>
  </si>
  <si>
    <t>Recursos Humanos (Período II)</t>
  </si>
  <si>
    <t>*AGRUPAMENTO DE DESEMBOLSOS CONFORME AUDESP FASE V - TCESP.</t>
  </si>
  <si>
    <t>Contribuições Previdenciárias - INSS Patronal</t>
  </si>
  <si>
    <t>*Vermelho sem fórmula</t>
  </si>
  <si>
    <t>Material de Higiene</t>
  </si>
  <si>
    <t>CONSUMO/MÊS</t>
  </si>
  <si>
    <t>Consumo Mês</t>
  </si>
  <si>
    <t>Auxiliar Administrativo</t>
  </si>
  <si>
    <t>Serviços Gerais</t>
  </si>
  <si>
    <t>Fisioterapeuta</t>
  </si>
  <si>
    <t>Enfermeiro</t>
  </si>
  <si>
    <t>Educador Físico Especializado</t>
  </si>
  <si>
    <t>Nutricionista</t>
  </si>
  <si>
    <t>Fonoaudiólogo</t>
  </si>
  <si>
    <t>Terapeuta Ocupacional</t>
  </si>
  <si>
    <t>Assistente Social</t>
  </si>
  <si>
    <t>Psicólogo</t>
  </si>
  <si>
    <t>Coordenador</t>
  </si>
  <si>
    <t>Musicoterapeuta ou Recreador ou Arteterapeuta</t>
  </si>
  <si>
    <t>Mês de Aplicação (2025)</t>
  </si>
  <si>
    <t>MEMÓRIA DE CÁLCULO - CHAMAMENTO PÚBLICO Nº 03/2024 SMS</t>
  </si>
  <si>
    <t>CRONOGRAMA DE DESEMBOLSO DO CONCEDENTE - CHAMAMENTO PÚBLICO Nº 03/2024 SMS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</si>
</sst>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$&quot;\ * #,##0.00_);_(&quot;R$&quot;\ * \(#,##0.00\);_(&quot;R$&quot;\ * &quot;-&quot;??_);_(@_)"/>
    <numFmt numFmtId="164" formatCode="_-&quot;R$&quot;\ * #,##0.00_-;\-&quot;R$&quot;\ * #,##0.00_-;_-&quot;R$&quot;\ * &quot;-&quot;??_-;_-@_-"/>
    <numFmt numFmtId="165" formatCode="0.0%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0.5"/>
      <color theme="0"/>
      <name val="Arial"/>
      <family val="2"/>
    </font>
    <font>
      <sz val="10.5"/>
      <name val="Arial"/>
      <family val="2"/>
    </font>
    <font>
      <b/>
      <sz val="10.5"/>
      <name val="Arial"/>
      <family val="2"/>
    </font>
    <font>
      <b/>
      <sz val="10.5"/>
      <color theme="3" tint="-0.49998474074526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9"/>
      <color theme="1" tint="0.249977111117893"/>
      <name val="Arial"/>
      <family val="2"/>
    </font>
    <font>
      <i/>
      <sz val="9"/>
      <color theme="1" tint="0.249977111117893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z val="10.5"/>
      <color theme="1"/>
      <name val="Arial"/>
    </font>
    <font>
      <b/>
      <sz val="14"/>
      <color theme="0"/>
      <name val="Arial Narrow"/>
      <family val="2"/>
    </font>
    <font>
      <sz val="14"/>
      <color theme="1"/>
      <name val="Arial Narrow"/>
      <family val="2"/>
    </font>
    <font>
      <b/>
      <sz val="14"/>
      <color rgb="FFC00000"/>
      <name val="Arial Narrow"/>
      <family val="2"/>
    </font>
    <font>
      <sz val="10"/>
      <color rgb="FFFF0000"/>
      <name val="Arial"/>
      <family val="2"/>
    </font>
    <font>
      <b/>
      <sz val="10"/>
      <color theme="0"/>
      <name val="Arial"/>
    </font>
    <font>
      <sz val="10"/>
      <color theme="1"/>
      <name val="Arial"/>
    </font>
    <font>
      <sz val="11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3" tint="-0.499984740745262"/>
      <name val="Arial"/>
      <family val="2"/>
    </font>
    <font>
      <b/>
      <sz val="8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8" tint="-0.499984740745262"/>
      </top>
      <bottom/>
      <diagonal/>
    </border>
    <border>
      <left style="medium">
        <color theme="8" tint="-0.499984740745262"/>
      </left>
      <right/>
      <top style="medium">
        <color theme="8" tint="-0.499984740745262"/>
      </top>
      <bottom/>
      <diagonal/>
    </border>
    <border>
      <left/>
      <right style="medium">
        <color theme="8" tint="-0.499984740745262"/>
      </right>
      <top style="medium">
        <color theme="8" tint="-0.499984740745262"/>
      </top>
      <bottom/>
      <diagonal/>
    </border>
    <border>
      <left style="medium">
        <color theme="8" tint="-0.499984740745262"/>
      </left>
      <right/>
      <top/>
      <bottom/>
      <diagonal/>
    </border>
    <border>
      <left/>
      <right style="medium">
        <color theme="8" tint="-0.499984740745262"/>
      </right>
      <top/>
      <bottom/>
      <diagonal/>
    </border>
    <border>
      <left style="medium">
        <color theme="8" tint="-0.499984740745262"/>
      </left>
      <right/>
      <top/>
      <bottom style="medium">
        <color theme="8" tint="-0.499984740745262"/>
      </bottom>
      <diagonal/>
    </border>
    <border>
      <left/>
      <right/>
      <top/>
      <bottom style="medium">
        <color theme="8" tint="-0.499984740745262"/>
      </bottom>
      <diagonal/>
    </border>
    <border>
      <left/>
      <right style="medium">
        <color theme="8" tint="-0.499984740745262"/>
      </right>
      <top/>
      <bottom style="medium">
        <color theme="8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9" fillId="0" borderId="0"/>
    <xf numFmtId="164" fontId="29" fillId="0" borderId="0" applyFont="0" applyFill="0" applyBorder="0" applyAlignment="0" applyProtection="0"/>
  </cellStyleXfs>
  <cellXfs count="35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1" applyFont="1"/>
    <xf numFmtId="164" fontId="3" fillId="4" borderId="0" xfId="1" applyFont="1" applyFill="1"/>
    <xf numFmtId="164" fontId="3" fillId="0" borderId="0" xfId="0" applyNumberFormat="1" applyFont="1"/>
    <xf numFmtId="164" fontId="0" fillId="0" borderId="0" xfId="1" applyFont="1"/>
    <xf numFmtId="49" fontId="0" fillId="0" borderId="0" xfId="0" applyNumberFormat="1" applyAlignment="1">
      <alignment horizontal="center"/>
    </xf>
    <xf numFmtId="164" fontId="0" fillId="0" borderId="0" xfId="0" applyNumberFormat="1"/>
    <xf numFmtId="165" fontId="4" fillId="6" borderId="0" xfId="2" applyNumberFormat="1" applyFont="1" applyFill="1" applyAlignment="1">
      <alignment horizontal="center"/>
    </xf>
    <xf numFmtId="0" fontId="4" fillId="6" borderId="0" xfId="0" applyFont="1" applyFill="1"/>
    <xf numFmtId="165" fontId="3" fillId="4" borderId="0" xfId="2" applyNumberFormat="1" applyFont="1" applyFill="1" applyAlignment="1">
      <alignment horizontal="center"/>
    </xf>
    <xf numFmtId="164" fontId="3" fillId="4" borderId="0" xfId="0" applyNumberFormat="1" applyFont="1" applyFill="1"/>
    <xf numFmtId="164" fontId="3" fillId="6" borderId="0" xfId="1" applyFont="1" applyFill="1"/>
    <xf numFmtId="0" fontId="3" fillId="6" borderId="0" xfId="0" applyFont="1" applyFill="1"/>
    <xf numFmtId="165" fontId="3" fillId="6" borderId="0" xfId="2" applyNumberFormat="1" applyFont="1" applyFill="1" applyAlignment="1">
      <alignment horizontal="center"/>
    </xf>
    <xf numFmtId="164" fontId="3" fillId="6" borderId="0" xfId="0" applyNumberFormat="1" applyFont="1" applyFill="1"/>
    <xf numFmtId="0" fontId="3" fillId="4" borderId="0" xfId="0" applyFont="1" applyFill="1"/>
    <xf numFmtId="165" fontId="3" fillId="0" borderId="0" xfId="2" applyNumberFormat="1" applyFont="1" applyAlignment="1">
      <alignment horizontal="center"/>
    </xf>
    <xf numFmtId="164" fontId="6" fillId="4" borderId="0" xfId="1" applyFont="1" applyFill="1" applyBorder="1" applyAlignment="1">
      <alignment vertical="top" wrapText="1" indent="1"/>
    </xf>
    <xf numFmtId="0" fontId="6" fillId="4" borderId="0" xfId="0" applyFont="1" applyFill="1" applyBorder="1" applyAlignment="1">
      <alignment horizontal="center" vertical="top" wrapText="1"/>
    </xf>
    <xf numFmtId="10" fontId="6" fillId="4" borderId="0" xfId="0" applyNumberFormat="1" applyFont="1" applyFill="1" applyBorder="1" applyAlignment="1">
      <alignment horizontal="center" vertical="top" wrapText="1"/>
    </xf>
    <xf numFmtId="164" fontId="6" fillId="6" borderId="0" xfId="1" applyFont="1" applyFill="1" applyBorder="1" applyAlignment="1">
      <alignment vertical="top" wrapText="1" indent="1"/>
    </xf>
    <xf numFmtId="10" fontId="6" fillId="6" borderId="0" xfId="0" applyNumberFormat="1" applyFont="1" applyFill="1" applyBorder="1" applyAlignment="1">
      <alignment horizontal="center" vertical="top" wrapText="1"/>
    </xf>
    <xf numFmtId="49" fontId="0" fillId="8" borderId="1" xfId="0" applyNumberFormat="1" applyFill="1" applyBorder="1" applyAlignment="1">
      <alignment horizontal="center"/>
    </xf>
    <xf numFmtId="164" fontId="0" fillId="8" borderId="2" xfId="1" applyFont="1" applyFill="1" applyBorder="1"/>
    <xf numFmtId="164" fontId="0" fillId="8" borderId="3" xfId="1" applyFont="1" applyFill="1" applyBorder="1"/>
    <xf numFmtId="165" fontId="4" fillId="6" borderId="0" xfId="2" applyNumberFormat="1" applyFont="1" applyFill="1" applyBorder="1" applyAlignment="1">
      <alignment horizontal="center"/>
    </xf>
    <xf numFmtId="164" fontId="4" fillId="6" borderId="8" xfId="0" applyNumberFormat="1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 vertical="top" wrapText="1"/>
    </xf>
    <xf numFmtId="164" fontId="6" fillId="6" borderId="7" xfId="1" applyFont="1" applyFill="1" applyBorder="1" applyAlignment="1">
      <alignment vertical="top" wrapText="1" indent="1"/>
    </xf>
    <xf numFmtId="0" fontId="3" fillId="6" borderId="0" xfId="0" applyFont="1" applyFill="1" applyBorder="1"/>
    <xf numFmtId="164" fontId="6" fillId="6" borderId="8" xfId="1" applyFont="1" applyFill="1" applyBorder="1" applyAlignment="1">
      <alignment vertical="top" wrapText="1"/>
    </xf>
    <xf numFmtId="164" fontId="6" fillId="4" borderId="7" xfId="1" applyFont="1" applyFill="1" applyBorder="1" applyAlignment="1">
      <alignment vertical="top" wrapText="1" indent="1"/>
    </xf>
    <xf numFmtId="0" fontId="3" fillId="4" borderId="0" xfId="0" applyFont="1" applyFill="1" applyBorder="1"/>
    <xf numFmtId="164" fontId="6" fillId="4" borderId="8" xfId="1" applyFont="1" applyFill="1" applyBorder="1" applyAlignment="1">
      <alignment vertical="top" wrapText="1"/>
    </xf>
    <xf numFmtId="164" fontId="3" fillId="6" borderId="6" xfId="1" applyFont="1" applyFill="1" applyBorder="1" applyAlignment="1"/>
    <xf numFmtId="164" fontId="3" fillId="4" borderId="11" xfId="1" applyFont="1" applyFill="1" applyBorder="1" applyAlignment="1"/>
    <xf numFmtId="49" fontId="2" fillId="6" borderId="1" xfId="0" applyNumberFormat="1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0" fillId="8" borderId="0" xfId="0" applyFill="1"/>
    <xf numFmtId="164" fontId="6" fillId="0" borderId="0" xfId="1" applyFont="1" applyFill="1" applyBorder="1" applyAlignment="1">
      <alignment vertical="top" wrapText="1" indent="1"/>
    </xf>
    <xf numFmtId="0" fontId="6" fillId="0" borderId="0" xfId="0" applyFont="1" applyFill="1" applyBorder="1" applyAlignment="1">
      <alignment horizontal="center" vertical="top" wrapText="1"/>
    </xf>
    <xf numFmtId="10" fontId="6" fillId="0" borderId="0" xfId="0" applyNumberFormat="1" applyFont="1" applyFill="1" applyBorder="1" applyAlignment="1">
      <alignment horizontal="center" vertical="top" wrapText="1"/>
    </xf>
    <xf numFmtId="164" fontId="6" fillId="0" borderId="0" xfId="1" applyFont="1" applyFill="1" applyBorder="1" applyAlignment="1">
      <alignment vertical="top" wrapText="1"/>
    </xf>
    <xf numFmtId="164" fontId="3" fillId="0" borderId="0" xfId="1" applyFont="1" applyFill="1" applyBorder="1" applyAlignment="1"/>
    <xf numFmtId="165" fontId="4" fillId="0" borderId="0" xfId="2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9" fontId="3" fillId="6" borderId="0" xfId="0" applyNumberFormat="1" applyFont="1" applyFill="1" applyAlignment="1">
      <alignment horizontal="center"/>
    </xf>
    <xf numFmtId="10" fontId="3" fillId="6" borderId="0" xfId="2" applyNumberFormat="1" applyFont="1" applyFill="1" applyAlignment="1">
      <alignment horizontal="center"/>
    </xf>
    <xf numFmtId="9" fontId="3" fillId="4" borderId="0" xfId="2" applyFont="1" applyFill="1" applyAlignment="1">
      <alignment horizontal="center"/>
    </xf>
    <xf numFmtId="164" fontId="5" fillId="0" borderId="0" xfId="1" applyFont="1" applyFill="1" applyBorder="1" applyAlignment="1"/>
    <xf numFmtId="164" fontId="4" fillId="0" borderId="0" xfId="1" applyFont="1" applyFill="1" applyBorder="1" applyAlignment="1"/>
    <xf numFmtId="0" fontId="3" fillId="0" borderId="0" xfId="0" applyFont="1" applyFill="1" applyBorder="1" applyAlignment="1"/>
    <xf numFmtId="0" fontId="3" fillId="4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8" fillId="0" borderId="0" xfId="0" applyFont="1"/>
    <xf numFmtId="0" fontId="7" fillId="8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1" applyNumberFormat="1" applyFont="1" applyAlignment="1">
      <alignment horizontal="center"/>
    </xf>
    <xf numFmtId="164" fontId="7" fillId="9" borderId="15" xfId="1" applyNumberFormat="1" applyFont="1" applyFill="1" applyBorder="1" applyAlignment="1">
      <alignment horizontal="center" vertical="center" wrapText="1"/>
    </xf>
    <xf numFmtId="49" fontId="7" fillId="9" borderId="15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8" fillId="4" borderId="19" xfId="0" applyFont="1" applyFill="1" applyBorder="1" applyAlignment="1">
      <alignment horizontal="left" vertical="center" wrapText="1" indent="1"/>
    </xf>
    <xf numFmtId="0" fontId="8" fillId="4" borderId="20" xfId="0" applyFont="1" applyFill="1" applyBorder="1" applyAlignment="1">
      <alignment horizontal="left" vertical="center" wrapText="1" indent="1"/>
    </xf>
    <xf numFmtId="0" fontId="8" fillId="4" borderId="21" xfId="0" applyFont="1" applyFill="1" applyBorder="1" applyAlignment="1">
      <alignment horizontal="left" vertical="center" wrapText="1" indent="1"/>
    </xf>
    <xf numFmtId="0" fontId="8" fillId="5" borderId="19" xfId="0" applyFont="1" applyFill="1" applyBorder="1" applyAlignment="1">
      <alignment horizontal="left" vertical="center" wrapText="1" indent="1"/>
    </xf>
    <xf numFmtId="164" fontId="8" fillId="5" borderId="19" xfId="1" applyNumberFormat="1" applyFont="1" applyFill="1" applyBorder="1"/>
    <xf numFmtId="0" fontId="8" fillId="5" borderId="20" xfId="0" applyFont="1" applyFill="1" applyBorder="1" applyAlignment="1">
      <alignment horizontal="left" vertical="center" wrapText="1" indent="1"/>
    </xf>
    <xf numFmtId="164" fontId="8" fillId="5" borderId="20" xfId="1" applyNumberFormat="1" applyFont="1" applyFill="1" applyBorder="1"/>
    <xf numFmtId="0" fontId="8" fillId="5" borderId="20" xfId="0" applyFont="1" applyFill="1" applyBorder="1" applyAlignment="1">
      <alignment horizontal="left" wrapText="1" indent="1"/>
    </xf>
    <xf numFmtId="0" fontId="8" fillId="5" borderId="20" xfId="0" applyFont="1" applyFill="1" applyBorder="1" applyAlignment="1">
      <alignment horizontal="left" indent="1"/>
    </xf>
    <xf numFmtId="0" fontId="8" fillId="5" borderId="21" xfId="0" applyFont="1" applyFill="1" applyBorder="1" applyAlignment="1">
      <alignment horizontal="left" indent="1"/>
    </xf>
    <xf numFmtId="164" fontId="8" fillId="5" borderId="21" xfId="1" applyNumberFormat="1" applyFont="1" applyFill="1" applyBorder="1"/>
    <xf numFmtId="164" fontId="7" fillId="9" borderId="15" xfId="1" applyNumberFormat="1" applyFont="1" applyFill="1" applyBorder="1"/>
    <xf numFmtId="164" fontId="8" fillId="0" borderId="0" xfId="1" applyNumberFormat="1" applyFont="1"/>
    <xf numFmtId="14" fontId="13" fillId="0" borderId="0" xfId="0" applyNumberFormat="1" applyFont="1" applyAlignment="1">
      <alignment horizontal="left"/>
    </xf>
    <xf numFmtId="0" fontId="14" fillId="0" borderId="0" xfId="0" applyFont="1"/>
    <xf numFmtId="0" fontId="13" fillId="0" borderId="13" xfId="0" applyFont="1" applyBorder="1" applyAlignment="1"/>
    <xf numFmtId="0" fontId="13" fillId="0" borderId="0" xfId="0" applyFont="1" applyBorder="1" applyAlignment="1"/>
    <xf numFmtId="0" fontId="15" fillId="0" borderId="0" xfId="0" applyFont="1"/>
    <xf numFmtId="49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14" fontId="13" fillId="0" borderId="0" xfId="0" applyNumberFormat="1" applyFont="1" applyBorder="1" applyAlignment="1">
      <alignment horizontal="left"/>
    </xf>
    <xf numFmtId="164" fontId="8" fillId="0" borderId="0" xfId="1" applyFont="1" applyAlignment="1">
      <alignment horizontal="center" vertical="center" wrapText="1"/>
    </xf>
    <xf numFmtId="0" fontId="15" fillId="10" borderId="23" xfId="0" applyFont="1" applyFill="1" applyBorder="1"/>
    <xf numFmtId="0" fontId="15" fillId="10" borderId="26" xfId="0" applyFont="1" applyFill="1" applyBorder="1"/>
    <xf numFmtId="0" fontId="15" fillId="10" borderId="29" xfId="0" applyFont="1" applyFill="1" applyBorder="1"/>
    <xf numFmtId="164" fontId="8" fillId="0" borderId="0" xfId="0" applyNumberFormat="1" applyFont="1"/>
    <xf numFmtId="164" fontId="8" fillId="0" borderId="0" xfId="1" applyFont="1"/>
    <xf numFmtId="164" fontId="8" fillId="5" borderId="15" xfId="1" applyNumberFormat="1" applyFont="1" applyFill="1" applyBorder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7" fillId="9" borderId="3" xfId="0" applyFont="1" applyFill="1" applyBorder="1" applyAlignment="1">
      <alignment horizontal="center" wrapText="1"/>
    </xf>
    <xf numFmtId="0" fontId="7" fillId="9" borderId="2" xfId="0" applyFont="1" applyFill="1" applyBorder="1" applyAlignment="1">
      <alignment horizontal="center" wrapText="1"/>
    </xf>
    <xf numFmtId="0" fontId="8" fillId="8" borderId="2" xfId="0" applyFont="1" applyFill="1" applyBorder="1" applyAlignment="1">
      <alignment horizontal="center" wrapText="1"/>
    </xf>
    <xf numFmtId="1" fontId="8" fillId="8" borderId="2" xfId="0" applyNumberFormat="1" applyFont="1" applyFill="1" applyBorder="1" applyAlignment="1">
      <alignment horizontal="center" wrapText="1"/>
    </xf>
    <xf numFmtId="164" fontId="8" fillId="8" borderId="2" xfId="1" applyFont="1" applyFill="1" applyBorder="1" applyAlignment="1">
      <alignment wrapText="1"/>
    </xf>
    <xf numFmtId="164" fontId="8" fillId="8" borderId="3" xfId="0" applyNumberFormat="1" applyFont="1" applyFill="1" applyBorder="1" applyAlignment="1">
      <alignment wrapText="1"/>
    </xf>
    <xf numFmtId="164" fontId="7" fillId="11" borderId="3" xfId="0" applyNumberFormat="1" applyFont="1" applyFill="1" applyBorder="1" applyAlignment="1">
      <alignment wrapText="1"/>
    </xf>
    <xf numFmtId="0" fontId="18" fillId="0" borderId="0" xfId="0" applyFont="1"/>
    <xf numFmtId="49" fontId="15" fillId="0" borderId="0" xfId="0" applyNumberFormat="1" applyFont="1" applyFill="1" applyBorder="1" applyAlignment="1">
      <alignment horizontal="center" vertical="center" wrapText="1"/>
    </xf>
    <xf numFmtId="49" fontId="7" fillId="11" borderId="0" xfId="0" applyNumberFormat="1" applyFont="1" applyFill="1" applyBorder="1" applyAlignment="1">
      <alignment horizontal="center" vertical="center"/>
    </xf>
    <xf numFmtId="0" fontId="7" fillId="11" borderId="0" xfId="0" applyFont="1" applyFill="1" applyBorder="1" applyAlignment="1">
      <alignment horizontal="center" vertical="center"/>
    </xf>
    <xf numFmtId="0" fontId="7" fillId="11" borderId="0" xfId="0" applyFont="1" applyFill="1" applyBorder="1" applyAlignment="1">
      <alignment horizontal="center" vertical="center" wrapText="1"/>
    </xf>
    <xf numFmtId="0" fontId="18" fillId="0" borderId="15" xfId="0" applyFont="1" applyBorder="1"/>
    <xf numFmtId="164" fontId="18" fillId="0" borderId="15" xfId="1" applyFont="1" applyBorder="1"/>
    <xf numFmtId="0" fontId="17" fillId="11" borderId="15" xfId="0" applyFont="1" applyFill="1" applyBorder="1"/>
    <xf numFmtId="164" fontId="17" fillId="11" borderId="15" xfId="1" applyFont="1" applyFill="1" applyBorder="1"/>
    <xf numFmtId="0" fontId="18" fillId="10" borderId="15" xfId="0" applyFont="1" applyFill="1" applyBorder="1"/>
    <xf numFmtId="164" fontId="18" fillId="10" borderId="15" xfId="1" applyFont="1" applyFill="1" applyBorder="1"/>
    <xf numFmtId="0" fontId="18" fillId="0" borderId="3" xfId="0" applyFont="1" applyFill="1" applyBorder="1"/>
    <xf numFmtId="0" fontId="18" fillId="0" borderId="15" xfId="0" applyFont="1" applyFill="1" applyBorder="1"/>
    <xf numFmtId="164" fontId="18" fillId="0" borderId="15" xfId="1" applyFont="1" applyFill="1" applyBorder="1" applyAlignment="1">
      <alignment horizontal="center"/>
    </xf>
    <xf numFmtId="0" fontId="18" fillId="0" borderId="0" xfId="0" applyFont="1" applyFill="1"/>
    <xf numFmtId="0" fontId="18" fillId="0" borderId="14" xfId="0" applyFont="1" applyFill="1" applyBorder="1"/>
    <xf numFmtId="0" fontId="18" fillId="0" borderId="19" xfId="0" applyFont="1" applyFill="1" applyBorder="1"/>
    <xf numFmtId="0" fontId="18" fillId="8" borderId="0" xfId="0" applyFont="1" applyFill="1"/>
    <xf numFmtId="0" fontId="17" fillId="11" borderId="15" xfId="0" applyFont="1" applyFill="1" applyBorder="1" applyAlignment="1">
      <alignment horizontal="center"/>
    </xf>
    <xf numFmtId="0" fontId="17" fillId="11" borderId="17" xfId="0" applyFont="1" applyFill="1" applyBorder="1" applyAlignment="1">
      <alignment horizontal="center" vertical="center" wrapText="1"/>
    </xf>
    <xf numFmtId="164" fontId="19" fillId="0" borderId="1" xfId="1" applyFont="1" applyFill="1" applyBorder="1" applyAlignment="1">
      <alignment horizontal="center"/>
    </xf>
    <xf numFmtId="0" fontId="19" fillId="0" borderId="0" xfId="0" applyFont="1" applyFill="1"/>
    <xf numFmtId="164" fontId="18" fillId="0" borderId="19" xfId="1" applyFont="1" applyFill="1" applyBorder="1" applyAlignment="1">
      <alignment horizontal="center"/>
    </xf>
    <xf numFmtId="164" fontId="19" fillId="0" borderId="12" xfId="1" applyFont="1" applyFill="1" applyBorder="1" applyAlignment="1">
      <alignment horizontal="center"/>
    </xf>
    <xf numFmtId="0" fontId="0" fillId="0" borderId="0" xfId="0" applyFill="1"/>
    <xf numFmtId="14" fontId="15" fillId="0" borderId="0" xfId="0" applyNumberFormat="1" applyFont="1"/>
    <xf numFmtId="0" fontId="17" fillId="11" borderId="19" xfId="0" applyFont="1" applyFill="1" applyBorder="1" applyAlignment="1">
      <alignment horizontal="center"/>
    </xf>
    <xf numFmtId="0" fontId="17" fillId="11" borderId="21" xfId="0" applyFont="1" applyFill="1" applyBorder="1" applyAlignment="1">
      <alignment horizontal="center"/>
    </xf>
    <xf numFmtId="17" fontId="17" fillId="11" borderId="15" xfId="0" applyNumberFormat="1" applyFont="1" applyFill="1" applyBorder="1" applyAlignment="1">
      <alignment horizontal="center" vertical="center" wrapText="1"/>
    </xf>
    <xf numFmtId="0" fontId="20" fillId="0" borderId="0" xfId="0" applyFont="1" applyFill="1"/>
    <xf numFmtId="0" fontId="21" fillId="0" borderId="0" xfId="0" applyFont="1" applyFill="1"/>
    <xf numFmtId="0" fontId="18" fillId="0" borderId="0" xfId="0" applyFont="1" applyProtection="1"/>
    <xf numFmtId="49" fontId="18" fillId="0" borderId="0" xfId="0" applyNumberFormat="1" applyFont="1" applyAlignment="1" applyProtection="1">
      <alignment horizontal="center"/>
    </xf>
    <xf numFmtId="0" fontId="18" fillId="0" borderId="0" xfId="0" applyFont="1" applyAlignment="1" applyProtection="1">
      <alignment horizontal="center"/>
    </xf>
    <xf numFmtId="0" fontId="18" fillId="0" borderId="0" xfId="0" applyFont="1" applyAlignment="1" applyProtection="1">
      <alignment horizontal="center" vertical="center"/>
    </xf>
    <xf numFmtId="3" fontId="18" fillId="0" borderId="0" xfId="0" applyNumberFormat="1" applyFont="1" applyAlignment="1" applyProtection="1">
      <alignment horizontal="center"/>
    </xf>
    <xf numFmtId="164" fontId="18" fillId="0" borderId="0" xfId="1" applyFont="1" applyAlignment="1" applyProtection="1">
      <alignment horizontal="center"/>
    </xf>
    <xf numFmtId="164" fontId="11" fillId="8" borderId="21" xfId="1" applyFont="1" applyFill="1" applyBorder="1" applyAlignment="1" applyProtection="1">
      <alignment vertical="center" wrapText="1"/>
    </xf>
    <xf numFmtId="0" fontId="18" fillId="0" borderId="0" xfId="0" applyFont="1" applyAlignment="1" applyProtection="1">
      <alignment vertical="center" wrapText="1"/>
    </xf>
    <xf numFmtId="164" fontId="11" fillId="10" borderId="15" xfId="1" applyFont="1" applyFill="1" applyBorder="1" applyAlignment="1" applyProtection="1">
      <alignment vertical="center" wrapText="1"/>
    </xf>
    <xf numFmtId="164" fontId="11" fillId="8" borderId="15" xfId="1" applyFont="1" applyFill="1" applyBorder="1" applyAlignment="1" applyProtection="1">
      <alignment vertical="center" wrapText="1"/>
    </xf>
    <xf numFmtId="164" fontId="17" fillId="11" borderId="3" xfId="1" applyFont="1" applyFill="1" applyBorder="1" applyAlignment="1" applyProtection="1">
      <alignment wrapText="1"/>
    </xf>
    <xf numFmtId="164" fontId="18" fillId="0" borderId="0" xfId="1" applyFont="1" applyProtection="1"/>
    <xf numFmtId="164" fontId="8" fillId="4" borderId="20" xfId="1" applyNumberFormat="1" applyFont="1" applyFill="1" applyBorder="1" applyProtection="1">
      <protection locked="0"/>
    </xf>
    <xf numFmtId="164" fontId="8" fillId="4" borderId="21" xfId="1" applyNumberFormat="1" applyFont="1" applyFill="1" applyBorder="1" applyProtection="1">
      <protection locked="0"/>
    </xf>
    <xf numFmtId="0" fontId="15" fillId="0" borderId="0" xfId="0" applyFont="1" applyFill="1" applyBorder="1" applyAlignment="1" applyProtection="1">
      <alignment horizontal="center" vertical="center" wrapText="1"/>
      <protection locked="0"/>
    </xf>
    <xf numFmtId="0" fontId="11" fillId="8" borderId="16" xfId="0" applyFont="1" applyFill="1" applyBorder="1" applyAlignment="1" applyProtection="1">
      <alignment horizontal="center" vertical="center" wrapText="1"/>
      <protection locked="0"/>
    </xf>
    <xf numFmtId="0" fontId="11" fillId="8" borderId="21" xfId="0" applyFont="1" applyFill="1" applyBorder="1" applyAlignment="1" applyProtection="1">
      <alignment horizontal="center" vertical="center" wrapText="1"/>
      <protection locked="0"/>
    </xf>
    <xf numFmtId="0" fontId="11" fillId="8" borderId="21" xfId="0" applyNumberFormat="1" applyFont="1" applyFill="1" applyBorder="1" applyAlignment="1" applyProtection="1">
      <alignment horizontal="center" vertical="center" wrapText="1"/>
      <protection locked="0"/>
    </xf>
    <xf numFmtId="3" fontId="11" fillId="8" borderId="21" xfId="0" applyNumberFormat="1" applyFont="1" applyFill="1" applyBorder="1" applyAlignment="1" applyProtection="1">
      <alignment horizontal="center" vertical="center" wrapText="1"/>
      <protection locked="0"/>
    </xf>
    <xf numFmtId="164" fontId="11" fillId="8" borderId="21" xfId="1" applyFont="1" applyFill="1" applyBorder="1" applyAlignment="1" applyProtection="1">
      <alignment vertical="center" wrapText="1"/>
      <protection locked="0"/>
    </xf>
    <xf numFmtId="0" fontId="11" fillId="10" borderId="1" xfId="0" applyFont="1" applyFill="1" applyBorder="1" applyAlignment="1" applyProtection="1">
      <alignment horizontal="center" vertical="center" wrapText="1"/>
      <protection locked="0"/>
    </xf>
    <xf numFmtId="0" fontId="11" fillId="10" borderId="15" xfId="0" applyFont="1" applyFill="1" applyBorder="1" applyAlignment="1" applyProtection="1">
      <alignment horizontal="center" vertical="center" wrapText="1"/>
      <protection locked="0"/>
    </xf>
    <xf numFmtId="49" fontId="11" fillId="10" borderId="15" xfId="0" applyNumberFormat="1" applyFont="1" applyFill="1" applyBorder="1" applyAlignment="1" applyProtection="1">
      <alignment horizontal="center" vertical="center" wrapText="1"/>
      <protection locked="0"/>
    </xf>
    <xf numFmtId="3" fontId="11" fillId="10" borderId="15" xfId="0" applyNumberFormat="1" applyFont="1" applyFill="1" applyBorder="1" applyAlignment="1" applyProtection="1">
      <alignment horizontal="center" vertical="center" wrapText="1"/>
      <protection locked="0"/>
    </xf>
    <xf numFmtId="164" fontId="11" fillId="10" borderId="15" xfId="1" applyFont="1" applyFill="1" applyBorder="1" applyAlignment="1" applyProtection="1">
      <alignment vertical="center" wrapText="1"/>
      <protection locked="0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11" fillId="8" borderId="15" xfId="0" applyFont="1" applyFill="1" applyBorder="1" applyAlignment="1" applyProtection="1">
      <alignment horizontal="center" vertical="center" wrapText="1"/>
      <protection locked="0"/>
    </xf>
    <xf numFmtId="49" fontId="11" fillId="8" borderId="15" xfId="0" applyNumberFormat="1" applyFont="1" applyFill="1" applyBorder="1" applyAlignment="1" applyProtection="1">
      <alignment horizontal="center" vertical="center" wrapText="1"/>
      <protection locked="0"/>
    </xf>
    <xf numFmtId="3" fontId="11" fillId="8" borderId="15" xfId="0" applyNumberFormat="1" applyFont="1" applyFill="1" applyBorder="1" applyAlignment="1" applyProtection="1">
      <alignment horizontal="center" vertical="center" wrapText="1"/>
      <protection locked="0"/>
    </xf>
    <xf numFmtId="164" fontId="11" fillId="8" borderId="15" xfId="1" applyFont="1" applyFill="1" applyBorder="1" applyAlignment="1" applyProtection="1">
      <alignment horizontal="center" vertical="center" wrapText="1"/>
      <protection locked="0"/>
    </xf>
    <xf numFmtId="164" fontId="11" fillId="10" borderId="15" xfId="1" applyFont="1" applyFill="1" applyBorder="1" applyAlignment="1" applyProtection="1">
      <alignment horizontal="center" vertical="center" wrapText="1"/>
      <protection locked="0"/>
    </xf>
    <xf numFmtId="0" fontId="6" fillId="0" borderId="0" xfId="0" applyFont="1"/>
    <xf numFmtId="0" fontId="9" fillId="2" borderId="15" xfId="0" applyFont="1" applyFill="1" applyBorder="1" applyAlignment="1">
      <alignment vertical="center"/>
    </xf>
    <xf numFmtId="0" fontId="3" fillId="0" borderId="0" xfId="0" applyFont="1" applyProtection="1"/>
    <xf numFmtId="164" fontId="17" fillId="11" borderId="15" xfId="1" applyNumberFormat="1" applyFont="1" applyFill="1" applyBorder="1"/>
    <xf numFmtId="164" fontId="17" fillId="11" borderId="21" xfId="1" applyFont="1" applyFill="1" applyBorder="1" applyAlignment="1">
      <alignment horizontal="center"/>
    </xf>
    <xf numFmtId="164" fontId="12" fillId="0" borderId="15" xfId="1" applyFont="1" applyFill="1" applyBorder="1" applyAlignment="1">
      <alignment horizontal="center"/>
    </xf>
    <xf numFmtId="0" fontId="22" fillId="0" borderId="0" xfId="0" applyFont="1" applyFill="1" applyBorder="1" applyAlignment="1" applyProtection="1">
      <alignment vertical="center" wrapText="1"/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164" fontId="1" fillId="8" borderId="2" xfId="1" applyFont="1" applyFill="1" applyBorder="1"/>
    <xf numFmtId="164" fontId="1" fillId="8" borderId="3" xfId="1" applyFont="1" applyFill="1" applyBorder="1"/>
    <xf numFmtId="0" fontId="8" fillId="8" borderId="0" xfId="0" applyFont="1" applyFill="1"/>
    <xf numFmtId="0" fontId="8" fillId="8" borderId="0" xfId="0" applyFont="1" applyFill="1" applyAlignment="1">
      <alignment horizontal="center"/>
    </xf>
    <xf numFmtId="164" fontId="8" fillId="8" borderId="0" xfId="1" applyNumberFormat="1" applyFont="1" applyFill="1" applyAlignment="1">
      <alignment horizontal="center"/>
    </xf>
    <xf numFmtId="0" fontId="21" fillId="0" borderId="0" xfId="0" applyFont="1" applyFill="1" applyAlignment="1">
      <alignment wrapText="1"/>
    </xf>
    <xf numFmtId="44" fontId="8" fillId="0" borderId="0" xfId="0" applyNumberFormat="1" applyFont="1"/>
    <xf numFmtId="44" fontId="8" fillId="8" borderId="0" xfId="0" applyNumberFormat="1" applyFont="1" applyFill="1"/>
    <xf numFmtId="0" fontId="23" fillId="12" borderId="1" xfId="0" applyFont="1" applyFill="1" applyBorder="1" applyAlignment="1">
      <alignment horizontal="center"/>
    </xf>
    <xf numFmtId="0" fontId="23" fillId="12" borderId="2" xfId="0" applyFont="1" applyFill="1" applyBorder="1" applyAlignment="1">
      <alignment horizontal="center"/>
    </xf>
    <xf numFmtId="0" fontId="23" fillId="12" borderId="3" xfId="0" applyFont="1" applyFill="1" applyBorder="1" applyAlignment="1">
      <alignment horizontal="center"/>
    </xf>
    <xf numFmtId="0" fontId="24" fillId="0" borderId="1" xfId="0" applyFont="1" applyFill="1" applyBorder="1"/>
    <xf numFmtId="0" fontId="24" fillId="0" borderId="2" xfId="0" applyFont="1" applyFill="1" applyBorder="1" applyAlignment="1">
      <alignment horizontal="center"/>
    </xf>
    <xf numFmtId="0" fontId="24" fillId="0" borderId="3" xfId="0" applyFont="1" applyFill="1" applyBorder="1"/>
    <xf numFmtId="164" fontId="24" fillId="0" borderId="3" xfId="0" applyNumberFormat="1" applyFont="1" applyFill="1" applyBorder="1"/>
    <xf numFmtId="0" fontId="25" fillId="0" borderId="1" xfId="0" applyFont="1" applyFill="1" applyBorder="1"/>
    <xf numFmtId="0" fontId="25" fillId="0" borderId="3" xfId="0" applyFont="1" applyFill="1" applyBorder="1"/>
    <xf numFmtId="49" fontId="9" fillId="10" borderId="15" xfId="1" applyNumberFormat="1" applyFont="1" applyFill="1" applyBorder="1" applyAlignment="1">
      <alignment horizontal="center" vertical="center" wrapText="1"/>
    </xf>
    <xf numFmtId="164" fontId="12" fillId="5" borderId="0" xfId="1" applyFont="1" applyFill="1" applyAlignment="1">
      <alignment horizontal="center" vertical="center" wrapText="1"/>
    </xf>
    <xf numFmtId="0" fontId="11" fillId="10" borderId="15" xfId="0" applyFont="1" applyFill="1" applyBorder="1"/>
    <xf numFmtId="164" fontId="11" fillId="10" borderId="15" xfId="1" applyFont="1" applyFill="1" applyBorder="1"/>
    <xf numFmtId="0" fontId="26" fillId="0" borderId="15" xfId="0" applyFont="1" applyFill="1" applyBorder="1"/>
    <xf numFmtId="164" fontId="26" fillId="0" borderId="15" xfId="1" applyFont="1" applyFill="1" applyBorder="1" applyAlignment="1">
      <alignment horizontal="center"/>
    </xf>
    <xf numFmtId="0" fontId="26" fillId="0" borderId="31" xfId="0" applyFont="1" applyFill="1" applyBorder="1"/>
    <xf numFmtId="0" fontId="11" fillId="0" borderId="19" xfId="0" applyFont="1" applyFill="1" applyBorder="1"/>
    <xf numFmtId="164" fontId="12" fillId="0" borderId="19" xfId="1" applyFont="1" applyFill="1" applyBorder="1" applyAlignment="1">
      <alignment horizontal="center"/>
    </xf>
    <xf numFmtId="0" fontId="11" fillId="0" borderId="15" xfId="0" applyFont="1" applyFill="1" applyBorder="1"/>
    <xf numFmtId="164" fontId="11" fillId="0" borderId="15" xfId="1" applyFont="1" applyFill="1" applyBorder="1" applyAlignment="1">
      <alignment horizontal="center"/>
    </xf>
    <xf numFmtId="0" fontId="11" fillId="0" borderId="34" xfId="0" applyFont="1" applyFill="1" applyBorder="1"/>
    <xf numFmtId="0" fontId="11" fillId="0" borderId="21" xfId="0" applyFont="1" applyFill="1" applyBorder="1"/>
    <xf numFmtId="164" fontId="11" fillId="0" borderId="21" xfId="1" applyFont="1" applyFill="1" applyBorder="1" applyAlignment="1">
      <alignment horizontal="center"/>
    </xf>
    <xf numFmtId="164" fontId="12" fillId="0" borderId="35" xfId="1" applyFont="1" applyFill="1" applyBorder="1" applyAlignment="1">
      <alignment horizontal="center"/>
    </xf>
    <xf numFmtId="0" fontId="11" fillId="0" borderId="31" xfId="0" applyFont="1" applyFill="1" applyBorder="1"/>
    <xf numFmtId="0" fontId="11" fillId="0" borderId="32" xfId="0" applyFont="1" applyFill="1" applyBorder="1"/>
    <xf numFmtId="0" fontId="11" fillId="0" borderId="33" xfId="0" applyFont="1" applyFill="1" applyBorder="1"/>
    <xf numFmtId="164" fontId="11" fillId="0" borderId="33" xfId="1" applyFont="1" applyFill="1" applyBorder="1" applyAlignment="1">
      <alignment horizontal="center"/>
    </xf>
    <xf numFmtId="0" fontId="26" fillId="0" borderId="0" xfId="0" applyFont="1" applyFill="1"/>
    <xf numFmtId="164" fontId="13" fillId="0" borderId="13" xfId="0" applyNumberFormat="1" applyFont="1" applyBorder="1" applyAlignment="1"/>
    <xf numFmtId="164" fontId="13" fillId="0" borderId="0" xfId="0" applyNumberFormat="1" applyFont="1" applyBorder="1" applyAlignment="1"/>
    <xf numFmtId="164" fontId="27" fillId="11" borderId="12" xfId="0" applyNumberFormat="1" applyFont="1" applyFill="1" applyBorder="1" applyAlignment="1">
      <alignment horizontal="center"/>
    </xf>
    <xf numFmtId="0" fontId="28" fillId="0" borderId="13" xfId="0" applyFont="1" applyFill="1" applyBorder="1"/>
    <xf numFmtId="0" fontId="17" fillId="9" borderId="17" xfId="0" applyFont="1" applyFill="1" applyBorder="1" applyAlignment="1" applyProtection="1">
      <alignment horizontal="center" vertical="center" wrapText="1"/>
    </xf>
    <xf numFmtId="0" fontId="30" fillId="0" borderId="0" xfId="0" applyFont="1"/>
    <xf numFmtId="164" fontId="18" fillId="0" borderId="15" xfId="0" applyNumberFormat="1" applyFont="1" applyBorder="1"/>
    <xf numFmtId="164" fontId="30" fillId="0" borderId="0" xfId="1" applyFont="1"/>
    <xf numFmtId="0" fontId="31" fillId="2" borderId="15" xfId="0" applyFont="1" applyFill="1" applyBorder="1" applyAlignment="1" applyProtection="1"/>
    <xf numFmtId="0" fontId="30" fillId="0" borderId="0" xfId="0" applyFont="1" applyFill="1"/>
    <xf numFmtId="0" fontId="4" fillId="13" borderId="15" xfId="0" applyFont="1" applyFill="1" applyBorder="1" applyAlignment="1">
      <alignment horizontal="center"/>
    </xf>
    <xf numFmtId="0" fontId="11" fillId="14" borderId="15" xfId="0" applyFont="1" applyFill="1" applyBorder="1" applyAlignment="1">
      <alignment horizontal="center" vertical="center" wrapText="1"/>
    </xf>
    <xf numFmtId="0" fontId="11" fillId="14" borderId="37" xfId="0" applyFont="1" applyFill="1" applyBorder="1" applyAlignment="1">
      <alignment horizontal="center" vertical="center" wrapText="1"/>
    </xf>
    <xf numFmtId="0" fontId="11" fillId="14" borderId="3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1" fillId="2" borderId="0" xfId="0" applyFont="1" applyFill="1" applyAlignment="1"/>
    <xf numFmtId="0" fontId="31" fillId="2" borderId="0" xfId="0" applyFont="1" applyFill="1" applyBorder="1" applyAlignment="1"/>
    <xf numFmtId="0" fontId="6" fillId="8" borderId="0" xfId="0" applyFont="1" applyFill="1"/>
    <xf numFmtId="0" fontId="18" fillId="15" borderId="15" xfId="0" applyFont="1" applyFill="1" applyBorder="1"/>
    <xf numFmtId="164" fontId="18" fillId="15" borderId="15" xfId="1" applyFont="1" applyFill="1" applyBorder="1"/>
    <xf numFmtId="164" fontId="18" fillId="0" borderId="0" xfId="0" applyNumberFormat="1" applyFont="1" applyFill="1"/>
    <xf numFmtId="164" fontId="18" fillId="0" borderId="15" xfId="1" applyFont="1" applyFill="1" applyBorder="1"/>
    <xf numFmtId="0" fontId="17" fillId="9" borderId="15" xfId="0" applyFont="1" applyFill="1" applyBorder="1" applyAlignment="1">
      <alignment horizontal="right"/>
    </xf>
    <xf numFmtId="0" fontId="17" fillId="9" borderId="15" xfId="0" applyFont="1" applyFill="1" applyBorder="1"/>
    <xf numFmtId="164" fontId="17" fillId="9" borderId="15" xfId="1" applyFont="1" applyFill="1" applyBorder="1"/>
    <xf numFmtId="17" fontId="17" fillId="11" borderId="15" xfId="1" applyNumberFormat="1" applyFont="1" applyFill="1" applyBorder="1" applyAlignment="1">
      <alignment horizontal="center"/>
    </xf>
    <xf numFmtId="49" fontId="7" fillId="9" borderId="15" xfId="0" applyNumberFormat="1" applyFont="1" applyFill="1" applyBorder="1" applyAlignment="1">
      <alignment horizontal="center" vertical="center" wrapText="1"/>
    </xf>
    <xf numFmtId="0" fontId="17" fillId="9" borderId="17" xfId="0" applyFont="1" applyFill="1" applyBorder="1" applyAlignment="1" applyProtection="1">
      <alignment horizontal="center" vertical="center" wrapText="1"/>
    </xf>
    <xf numFmtId="44" fontId="8" fillId="0" borderId="0" xfId="0" applyNumberFormat="1" applyFont="1" applyAlignment="1">
      <alignment wrapText="1"/>
    </xf>
    <xf numFmtId="0" fontId="17" fillId="9" borderId="12" xfId="0" applyFont="1" applyFill="1" applyBorder="1" applyAlignment="1" applyProtection="1">
      <alignment horizontal="center" wrapText="1"/>
    </xf>
    <xf numFmtId="0" fontId="17" fillId="9" borderId="16" xfId="0" applyFont="1" applyFill="1" applyBorder="1" applyAlignment="1" applyProtection="1">
      <alignment horizontal="center" wrapText="1"/>
    </xf>
    <xf numFmtId="0" fontId="17" fillId="9" borderId="13" xfId="0" applyFont="1" applyFill="1" applyBorder="1" applyAlignment="1" applyProtection="1">
      <alignment horizontal="center" wrapText="1"/>
    </xf>
    <xf numFmtId="0" fontId="17" fillId="9" borderId="17" xfId="0" applyFont="1" applyFill="1" applyBorder="1" applyAlignment="1" applyProtection="1">
      <alignment horizontal="center" wrapText="1"/>
    </xf>
    <xf numFmtId="0" fontId="17" fillId="9" borderId="13" xfId="0" applyFont="1" applyFill="1" applyBorder="1" applyAlignment="1" applyProtection="1">
      <alignment horizontal="center" vertical="center" wrapText="1"/>
    </xf>
    <xf numFmtId="0" fontId="17" fillId="9" borderId="17" xfId="0" applyFont="1" applyFill="1" applyBorder="1" applyAlignment="1" applyProtection="1">
      <alignment horizontal="center" vertical="center" wrapText="1"/>
    </xf>
    <xf numFmtId="164" fontId="17" fillId="11" borderId="1" xfId="1" applyFont="1" applyFill="1" applyBorder="1" applyAlignment="1" applyProtection="1">
      <alignment horizontal="right" wrapText="1"/>
    </xf>
    <xf numFmtId="164" fontId="17" fillId="11" borderId="2" xfId="1" applyFont="1" applyFill="1" applyBorder="1" applyAlignment="1" applyProtection="1">
      <alignment horizontal="right" wrapText="1"/>
    </xf>
    <xf numFmtId="0" fontId="5" fillId="3" borderId="0" xfId="0" applyFont="1" applyFill="1" applyAlignment="1" applyProtection="1">
      <alignment horizontal="left"/>
    </xf>
    <xf numFmtId="0" fontId="4" fillId="0" borderId="15" xfId="0" applyFont="1" applyBorder="1" applyAlignment="1">
      <alignment horizontal="left"/>
    </xf>
    <xf numFmtId="0" fontId="4" fillId="2" borderId="0" xfId="0" applyFont="1" applyFill="1" applyAlignment="1" applyProtection="1">
      <alignment horizontal="left"/>
    </xf>
    <xf numFmtId="0" fontId="17" fillId="9" borderId="14" xfId="0" applyFont="1" applyFill="1" applyBorder="1" applyAlignment="1" applyProtection="1">
      <alignment horizontal="center" vertical="center" wrapText="1"/>
    </xf>
    <xf numFmtId="0" fontId="17" fillId="9" borderId="18" xfId="0" applyFont="1" applyFill="1" applyBorder="1" applyAlignment="1" applyProtection="1">
      <alignment horizontal="center" vertical="center" wrapText="1"/>
    </xf>
    <xf numFmtId="164" fontId="17" fillId="9" borderId="13" xfId="1" applyFont="1" applyFill="1" applyBorder="1" applyAlignment="1" applyProtection="1">
      <alignment horizontal="center" vertical="center" wrapText="1"/>
    </xf>
    <xf numFmtId="164" fontId="17" fillId="9" borderId="17" xfId="1" applyFont="1" applyFill="1" applyBorder="1" applyAlignment="1" applyProtection="1">
      <alignment horizontal="center" vertical="center" wrapText="1"/>
    </xf>
    <xf numFmtId="3" fontId="17" fillId="9" borderId="13" xfId="0" applyNumberFormat="1" applyFont="1" applyFill="1" applyBorder="1" applyAlignment="1" applyProtection="1">
      <alignment horizontal="center" vertical="center" wrapText="1"/>
    </xf>
    <xf numFmtId="3" fontId="17" fillId="9" borderId="17" xfId="0" applyNumberFormat="1" applyFont="1" applyFill="1" applyBorder="1" applyAlignment="1" applyProtection="1">
      <alignment horizontal="center" vertical="center" wrapText="1"/>
    </xf>
    <xf numFmtId="49" fontId="15" fillId="10" borderId="25" xfId="0" applyNumberFormat="1" applyFont="1" applyFill="1" applyBorder="1" applyAlignment="1">
      <alignment horizontal="left"/>
    </xf>
    <xf numFmtId="49" fontId="15" fillId="10" borderId="26" xfId="0" applyNumberFormat="1" applyFont="1" applyFill="1" applyBorder="1" applyAlignment="1">
      <alignment horizontal="left"/>
    </xf>
    <xf numFmtId="2" fontId="15" fillId="10" borderId="28" xfId="0" applyNumberFormat="1" applyFont="1" applyFill="1" applyBorder="1" applyAlignment="1">
      <alignment horizontal="left"/>
    </xf>
    <xf numFmtId="2" fontId="15" fillId="10" borderId="29" xfId="0" applyNumberFormat="1" applyFont="1" applyFill="1" applyBorder="1" applyAlignment="1">
      <alignment horizontal="left"/>
    </xf>
    <xf numFmtId="0" fontId="15" fillId="10" borderId="25" xfId="0" applyNumberFormat="1" applyFont="1" applyFill="1" applyBorder="1" applyAlignment="1">
      <alignment horizontal="left"/>
    </xf>
    <xf numFmtId="0" fontId="15" fillId="10" borderId="26" xfId="0" applyNumberFormat="1" applyFont="1" applyFill="1" applyBorder="1" applyAlignment="1">
      <alignment horizontal="left"/>
    </xf>
    <xf numFmtId="9" fontId="15" fillId="10" borderId="29" xfId="2" applyFont="1" applyFill="1" applyBorder="1" applyAlignment="1" applyProtection="1">
      <alignment horizontal="center"/>
      <protection locked="0"/>
    </xf>
    <xf numFmtId="9" fontId="15" fillId="10" borderId="30" xfId="2" applyFont="1" applyFill="1" applyBorder="1" applyAlignment="1" applyProtection="1">
      <alignment horizontal="center"/>
      <protection locked="0"/>
    </xf>
    <xf numFmtId="0" fontId="15" fillId="10" borderId="26" xfId="0" applyFont="1" applyFill="1" applyBorder="1" applyAlignment="1" applyProtection="1">
      <alignment horizontal="center" vertical="center"/>
      <protection locked="0"/>
    </xf>
    <xf numFmtId="0" fontId="15" fillId="10" borderId="27" xfId="0" applyFont="1" applyFill="1" applyBorder="1" applyAlignment="1" applyProtection="1">
      <alignment horizontal="center" vertical="center"/>
      <protection locked="0"/>
    </xf>
    <xf numFmtId="9" fontId="15" fillId="10" borderId="26" xfId="2" applyFont="1" applyFill="1" applyBorder="1" applyAlignment="1" applyProtection="1">
      <alignment horizontal="center" vertical="center"/>
      <protection locked="0"/>
    </xf>
    <xf numFmtId="9" fontId="15" fillId="10" borderId="27" xfId="2" applyFont="1" applyFill="1" applyBorder="1" applyAlignment="1" applyProtection="1">
      <alignment horizontal="center" vertical="center"/>
      <protection locked="0"/>
    </xf>
    <xf numFmtId="1" fontId="15" fillId="10" borderId="26" xfId="0" applyNumberFormat="1" applyFont="1" applyFill="1" applyBorder="1" applyAlignment="1">
      <alignment horizontal="center" vertical="center"/>
    </xf>
    <xf numFmtId="1" fontId="15" fillId="10" borderId="27" xfId="0" applyNumberFormat="1" applyFont="1" applyFill="1" applyBorder="1" applyAlignment="1">
      <alignment horizontal="center" vertical="center"/>
    </xf>
    <xf numFmtId="2" fontId="7" fillId="11" borderId="1" xfId="0" applyNumberFormat="1" applyFont="1" applyFill="1" applyBorder="1" applyAlignment="1">
      <alignment horizontal="center" vertical="center"/>
    </xf>
    <xf numFmtId="2" fontId="7" fillId="11" borderId="2" xfId="0" applyNumberFormat="1" applyFont="1" applyFill="1" applyBorder="1" applyAlignment="1">
      <alignment horizontal="center" vertical="center"/>
    </xf>
    <xf numFmtId="2" fontId="7" fillId="11" borderId="3" xfId="0" applyNumberFormat="1" applyFont="1" applyFill="1" applyBorder="1" applyAlignment="1">
      <alignment horizontal="center" vertical="center"/>
    </xf>
    <xf numFmtId="2" fontId="9" fillId="10" borderId="12" xfId="0" applyNumberFormat="1" applyFont="1" applyFill="1" applyBorder="1" applyAlignment="1">
      <alignment horizontal="center"/>
    </xf>
    <xf numFmtId="2" fontId="9" fillId="10" borderId="13" xfId="0" applyNumberFormat="1" applyFont="1" applyFill="1" applyBorder="1" applyAlignment="1">
      <alignment horizontal="center"/>
    </xf>
    <xf numFmtId="14" fontId="15" fillId="10" borderId="16" xfId="0" applyNumberFormat="1" applyFont="1" applyFill="1" applyBorder="1" applyAlignment="1" applyProtection="1">
      <alignment horizontal="center"/>
      <protection locked="0"/>
    </xf>
    <xf numFmtId="14" fontId="15" fillId="10" borderId="17" xfId="0" applyNumberFormat="1" applyFont="1" applyFill="1" applyBorder="1" applyAlignment="1" applyProtection="1">
      <alignment horizontal="center"/>
      <protection locked="0"/>
    </xf>
    <xf numFmtId="0" fontId="9" fillId="10" borderId="13" xfId="0" applyFont="1" applyFill="1" applyBorder="1" applyAlignment="1">
      <alignment horizontal="center"/>
    </xf>
    <xf numFmtId="0" fontId="9" fillId="10" borderId="14" xfId="0" applyFont="1" applyFill="1" applyBorder="1" applyAlignment="1">
      <alignment horizontal="center"/>
    </xf>
    <xf numFmtId="14" fontId="15" fillId="10" borderId="17" xfId="0" applyNumberFormat="1" applyFont="1" applyFill="1" applyBorder="1" applyAlignment="1">
      <alignment horizontal="center"/>
    </xf>
    <xf numFmtId="14" fontId="15" fillId="10" borderId="18" xfId="0" applyNumberFormat="1" applyFont="1" applyFill="1" applyBorder="1" applyAlignment="1">
      <alignment horizontal="center"/>
    </xf>
    <xf numFmtId="0" fontId="32" fillId="0" borderId="1" xfId="0" applyNumberFormat="1" applyFont="1" applyBorder="1" applyAlignment="1" applyProtection="1">
      <alignment horizontal="left"/>
      <protection locked="0"/>
    </xf>
    <xf numFmtId="0" fontId="32" fillId="0" borderId="2" xfId="0" applyNumberFormat="1" applyFont="1" applyBorder="1" applyAlignment="1" applyProtection="1">
      <alignment horizontal="left"/>
      <protection locked="0"/>
    </xf>
    <xf numFmtId="0" fontId="32" fillId="0" borderId="3" xfId="0" applyNumberFormat="1" applyFont="1" applyBorder="1" applyAlignment="1" applyProtection="1">
      <alignment horizontal="left"/>
      <protection locked="0"/>
    </xf>
    <xf numFmtId="0" fontId="5" fillId="3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31" fillId="2" borderId="15" xfId="0" applyFont="1" applyFill="1" applyBorder="1" applyAlignment="1"/>
    <xf numFmtId="49" fontId="15" fillId="10" borderId="22" xfId="0" applyNumberFormat="1" applyFont="1" applyFill="1" applyBorder="1" applyAlignment="1">
      <alignment horizontal="left"/>
    </xf>
    <xf numFmtId="49" fontId="15" fillId="10" borderId="23" xfId="0" applyNumberFormat="1" applyFont="1" applyFill="1" applyBorder="1" applyAlignment="1">
      <alignment horizontal="left"/>
    </xf>
    <xf numFmtId="1" fontId="15" fillId="10" borderId="26" xfId="0" applyNumberFormat="1" applyFont="1" applyFill="1" applyBorder="1" applyAlignment="1" applyProtection="1">
      <alignment horizontal="center" vertical="center"/>
      <protection locked="0"/>
    </xf>
    <xf numFmtId="1" fontId="15" fillId="10" borderId="27" xfId="0" applyNumberFormat="1" applyFont="1" applyFill="1" applyBorder="1" applyAlignment="1" applyProtection="1">
      <alignment horizontal="center" vertical="center"/>
      <protection locked="0"/>
    </xf>
    <xf numFmtId="0" fontId="15" fillId="10" borderId="23" xfId="0" applyFont="1" applyFill="1" applyBorder="1" applyAlignment="1" applyProtection="1">
      <alignment horizontal="center" vertical="center"/>
      <protection locked="0"/>
    </xf>
    <xf numFmtId="0" fontId="15" fillId="10" borderId="24" xfId="0" applyFont="1" applyFill="1" applyBorder="1" applyAlignment="1" applyProtection="1">
      <alignment horizontal="center" vertical="center"/>
      <protection locked="0"/>
    </xf>
    <xf numFmtId="0" fontId="7" fillId="11" borderId="2" xfId="0" applyFont="1" applyFill="1" applyBorder="1" applyAlignment="1">
      <alignment horizontal="center"/>
    </xf>
    <xf numFmtId="0" fontId="7" fillId="11" borderId="3" xfId="0" applyFont="1" applyFill="1" applyBorder="1" applyAlignment="1">
      <alignment horizontal="center"/>
    </xf>
    <xf numFmtId="49" fontId="7" fillId="11" borderId="1" xfId="0" applyNumberFormat="1" applyFont="1" applyFill="1" applyBorder="1" applyAlignment="1">
      <alignment horizontal="center"/>
    </xf>
    <xf numFmtId="49" fontId="7" fillId="11" borderId="2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left"/>
    </xf>
    <xf numFmtId="0" fontId="7" fillId="9" borderId="15" xfId="0" applyFont="1" applyFill="1" applyBorder="1" applyAlignment="1">
      <alignment horizontal="left"/>
    </xf>
    <xf numFmtId="2" fontId="32" fillId="0" borderId="1" xfId="0" applyNumberFormat="1" applyFont="1" applyBorder="1" applyAlignment="1" applyProtection="1">
      <alignment horizontal="left" indent="1"/>
      <protection locked="0"/>
    </xf>
    <xf numFmtId="2" fontId="32" fillId="0" borderId="2" xfId="0" applyNumberFormat="1" applyFont="1" applyBorder="1" applyAlignment="1" applyProtection="1">
      <alignment horizontal="left" indent="1"/>
      <protection locked="0"/>
    </xf>
    <xf numFmtId="2" fontId="32" fillId="0" borderId="3" xfId="0" applyNumberFormat="1" applyFont="1" applyBorder="1" applyAlignment="1" applyProtection="1">
      <alignment horizontal="left" indent="1"/>
      <protection locked="0"/>
    </xf>
    <xf numFmtId="0" fontId="31" fillId="8" borderId="0" xfId="0" applyFont="1" applyFill="1" applyBorder="1" applyAlignment="1">
      <alignment horizontal="center"/>
    </xf>
    <xf numFmtId="164" fontId="6" fillId="8" borderId="0" xfId="1" applyNumberFormat="1" applyFont="1" applyFill="1" applyBorder="1" applyAlignment="1">
      <alignment horizontal="center"/>
    </xf>
    <xf numFmtId="0" fontId="8" fillId="4" borderId="19" xfId="0" applyFont="1" applyFill="1" applyBorder="1" applyAlignment="1">
      <alignment horizontal="left" vertical="center" textRotation="90" wrapText="1"/>
    </xf>
    <xf numFmtId="0" fontId="8" fillId="4" borderId="20" xfId="0" applyFont="1" applyFill="1" applyBorder="1" applyAlignment="1">
      <alignment horizontal="left" vertical="center" textRotation="90" wrapText="1"/>
    </xf>
    <xf numFmtId="0" fontId="8" fillId="4" borderId="21" xfId="0" applyFont="1" applyFill="1" applyBorder="1" applyAlignment="1">
      <alignment horizontal="left" vertical="center" textRotation="90" wrapText="1"/>
    </xf>
    <xf numFmtId="0" fontId="31" fillId="2" borderId="0" xfId="0" applyFont="1" applyFill="1" applyAlignment="1">
      <alignment horizontal="left"/>
    </xf>
    <xf numFmtId="49" fontId="7" fillId="9" borderId="15" xfId="0" applyNumberFormat="1" applyFont="1" applyFill="1" applyBorder="1" applyAlignment="1">
      <alignment horizontal="center" vertical="center" wrapText="1"/>
    </xf>
    <xf numFmtId="164" fontId="9" fillId="10" borderId="1" xfId="1" applyFont="1" applyFill="1" applyBorder="1" applyAlignment="1">
      <alignment horizontal="center" vertical="center" wrapText="1"/>
    </xf>
    <xf numFmtId="164" fontId="9" fillId="10" borderId="3" xfId="1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textRotation="90" wrapText="1"/>
    </xf>
    <xf numFmtId="0" fontId="8" fillId="5" borderId="20" xfId="0" applyFont="1" applyFill="1" applyBorder="1" applyAlignment="1">
      <alignment horizontal="center" vertical="center" textRotation="90" wrapText="1"/>
    </xf>
    <xf numFmtId="0" fontId="8" fillId="5" borderId="21" xfId="0" applyFont="1" applyFill="1" applyBorder="1" applyAlignment="1">
      <alignment horizontal="center" vertical="center" textRotation="90" wrapText="1"/>
    </xf>
    <xf numFmtId="0" fontId="7" fillId="3" borderId="0" xfId="0" applyFont="1" applyFill="1" applyAlignment="1">
      <alignment horizontal="left"/>
    </xf>
    <xf numFmtId="0" fontId="8" fillId="4" borderId="20" xfId="0" applyFont="1" applyFill="1" applyBorder="1" applyAlignment="1">
      <alignment horizontal="center" vertical="center" textRotation="90" wrapText="1"/>
    </xf>
    <xf numFmtId="0" fontId="8" fillId="4" borderId="21" xfId="0" applyFont="1" applyFill="1" applyBorder="1" applyAlignment="1">
      <alignment horizontal="center" vertical="center" textRotation="90"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31" fillId="2" borderId="0" xfId="0" applyFont="1" applyFill="1" applyAlignment="1">
      <alignment horizontal="center"/>
    </xf>
    <xf numFmtId="0" fontId="8" fillId="8" borderId="1" xfId="0" applyFont="1" applyFill="1" applyBorder="1" applyAlignment="1">
      <alignment horizontal="left" wrapText="1"/>
    </xf>
    <xf numFmtId="0" fontId="8" fillId="8" borderId="2" xfId="0" applyFont="1" applyFill="1" applyBorder="1" applyAlignment="1">
      <alignment horizontal="left" wrapText="1"/>
    </xf>
    <xf numFmtId="0" fontId="7" fillId="9" borderId="1" xfId="0" applyFont="1" applyFill="1" applyBorder="1" applyAlignment="1">
      <alignment horizontal="center" wrapText="1"/>
    </xf>
    <xf numFmtId="0" fontId="7" fillId="9" borderId="2" xfId="0" applyFont="1" applyFill="1" applyBorder="1" applyAlignment="1">
      <alignment horizontal="center" wrapText="1"/>
    </xf>
    <xf numFmtId="0" fontId="5" fillId="3" borderId="0" xfId="0" applyFont="1" applyFill="1" applyAlignment="1"/>
    <xf numFmtId="0" fontId="9" fillId="2" borderId="15" xfId="0" applyFont="1" applyFill="1" applyBorder="1" applyAlignment="1"/>
    <xf numFmtId="49" fontId="16" fillId="0" borderId="15" xfId="0" applyNumberFormat="1" applyFont="1" applyBorder="1" applyAlignment="1" applyProtection="1">
      <alignment horizontal="left"/>
      <protection locked="0"/>
    </xf>
    <xf numFmtId="0" fontId="16" fillId="0" borderId="15" xfId="0" applyFont="1" applyBorder="1" applyAlignment="1" applyProtection="1">
      <alignment horizontal="left"/>
      <protection locked="0"/>
    </xf>
    <xf numFmtId="0" fontId="9" fillId="8" borderId="0" xfId="0" applyFont="1" applyFill="1" applyBorder="1" applyAlignment="1">
      <alignment horizontal="center"/>
    </xf>
    <xf numFmtId="164" fontId="8" fillId="8" borderId="0" xfId="1" applyNumberFormat="1" applyFont="1" applyFill="1" applyBorder="1" applyAlignment="1">
      <alignment horizontal="center"/>
    </xf>
    <xf numFmtId="164" fontId="7" fillId="11" borderId="1" xfId="1" applyFont="1" applyFill="1" applyBorder="1" applyAlignment="1">
      <alignment horizontal="right" wrapText="1"/>
    </xf>
    <xf numFmtId="164" fontId="7" fillId="11" borderId="2" xfId="1" applyFont="1" applyFill="1" applyBorder="1" applyAlignment="1">
      <alignment horizontal="right" wrapText="1"/>
    </xf>
    <xf numFmtId="49" fontId="10" fillId="0" borderId="15" xfId="0" applyNumberFormat="1" applyFont="1" applyBorder="1" applyAlignment="1" applyProtection="1">
      <alignment horizontal="left" vertical="center"/>
      <protection locked="0"/>
    </xf>
    <xf numFmtId="0" fontId="10" fillId="0" borderId="15" xfId="0" applyNumberFormat="1" applyFont="1" applyBorder="1" applyAlignment="1" applyProtection="1">
      <alignment horizontal="left" vertical="center"/>
      <protection locked="0"/>
    </xf>
    <xf numFmtId="0" fontId="33" fillId="0" borderId="13" xfId="0" applyFont="1" applyBorder="1" applyAlignment="1">
      <alignment horizontal="left"/>
    </xf>
    <xf numFmtId="0" fontId="17" fillId="11" borderId="21" xfId="0" applyFont="1" applyFill="1" applyBorder="1" applyAlignment="1">
      <alignment horizontal="right"/>
    </xf>
    <xf numFmtId="0" fontId="5" fillId="7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3" fillId="4" borderId="0" xfId="0" applyFont="1" applyFill="1" applyAlignment="1">
      <alignment horizontal="right"/>
    </xf>
    <xf numFmtId="164" fontId="5" fillId="7" borderId="0" xfId="1" applyFont="1" applyFill="1" applyAlignment="1">
      <alignment horizontal="center"/>
    </xf>
    <xf numFmtId="164" fontId="3" fillId="4" borderId="9" xfId="1" applyFont="1" applyFill="1" applyBorder="1" applyAlignment="1">
      <alignment horizontal="left"/>
    </xf>
    <xf numFmtId="164" fontId="3" fillId="4" borderId="10" xfId="1" applyFont="1" applyFill="1" applyBorder="1" applyAlignment="1">
      <alignment horizontal="left"/>
    </xf>
    <xf numFmtId="164" fontId="5" fillId="7" borderId="5" xfId="1" applyFont="1" applyFill="1" applyBorder="1" applyAlignment="1">
      <alignment horizontal="center"/>
    </xf>
    <xf numFmtId="164" fontId="5" fillId="7" borderId="4" xfId="1" applyFont="1" applyFill="1" applyBorder="1" applyAlignment="1">
      <alignment horizontal="center"/>
    </xf>
    <xf numFmtId="164" fontId="5" fillId="7" borderId="6" xfId="1" applyFont="1" applyFill="1" applyBorder="1" applyAlignment="1">
      <alignment horizontal="center"/>
    </xf>
    <xf numFmtId="164" fontId="4" fillId="6" borderId="7" xfId="1" applyFont="1" applyFill="1" applyBorder="1" applyAlignment="1">
      <alignment horizontal="center"/>
    </xf>
    <xf numFmtId="164" fontId="4" fillId="6" borderId="0" xfId="1" applyFont="1" applyFill="1" applyBorder="1" applyAlignment="1">
      <alignment horizontal="center"/>
    </xf>
    <xf numFmtId="0" fontId="3" fillId="4" borderId="7" xfId="0" applyFont="1" applyFill="1" applyBorder="1" applyAlignment="1">
      <alignment horizontal="right"/>
    </xf>
    <xf numFmtId="0" fontId="3" fillId="4" borderId="0" xfId="0" applyFont="1" applyFill="1" applyBorder="1" applyAlignment="1">
      <alignment horizontal="right"/>
    </xf>
    <xf numFmtId="164" fontId="3" fillId="6" borderId="5" xfId="1" applyFont="1" applyFill="1" applyBorder="1" applyAlignment="1">
      <alignment horizontal="left"/>
    </xf>
    <xf numFmtId="164" fontId="3" fillId="6" borderId="4" xfId="1" applyFont="1" applyFill="1" applyBorder="1" applyAlignment="1">
      <alignment horizontal="left"/>
    </xf>
    <xf numFmtId="0" fontId="8" fillId="8" borderId="1" xfId="0" applyFont="1" applyFill="1" applyBorder="1" applyAlignment="1">
      <alignment wrapText="1"/>
    </xf>
    <xf numFmtId="0" fontId="8" fillId="8" borderId="2" xfId="0" applyFont="1" applyFill="1" applyBorder="1" applyAlignment="1">
      <alignment wrapText="1"/>
    </xf>
  </cellXfs>
  <cellStyles count="5">
    <cellStyle name="Moeda" xfId="1" builtinId="4"/>
    <cellStyle name="Moeda 2" xfId="4"/>
    <cellStyle name="Normal" xfId="0" builtinId="0"/>
    <cellStyle name="Normal 2" xfId="3"/>
    <cellStyle name="Porcentagem" xfId="2" builtinId="5"/>
  </cellStyles>
  <dxfs count="77">
    <dxf>
      <font>
        <color theme="0"/>
      </font>
      <numFmt numFmtId="0" formatCode="General"/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4" tint="0.7999816888943144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indexed="64"/>
          <bgColor theme="1" tint="0.249977111117893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8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8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8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8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8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8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8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8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8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8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8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8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8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8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8" tint="0.79998168889431442"/>
        </patternFill>
      </fill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Arial"/>
        <scheme val="none"/>
      </font>
      <fill>
        <patternFill patternType="solid">
          <fgColor indexed="64"/>
          <bgColor theme="1" tint="0.249977111117893"/>
        </patternFill>
      </fill>
      <alignment horizontal="center" vertical="center" textRotation="0" wrapText="1" indent="0" justifyLastLine="0" shrinkToFit="0" readingOrder="0"/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fill>
        <patternFill>
          <bgColor theme="0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fill>
        <patternFill>
          <bgColor theme="4" tint="0.59996337778862885"/>
        </patternFill>
      </fill>
    </dxf>
  </dxfs>
  <tableStyles count="2" defaultTableStyle="Estilo de Tabela 1" defaultPivotStyle="PivotStyleLight16">
    <tableStyle name="Estilo de Tabela 1" pivot="0" count="3">
      <tableStyleElement type="headerRow" dxfId="76"/>
      <tableStyleElement type="firstRowStripe" dxfId="75"/>
      <tableStyleElement type="secondRowStripe" dxfId="74"/>
    </tableStyle>
    <tableStyle name="Estilo de Tabela 2" pivot="0" count="2">
      <tableStyleElement type="firstRowStripe" dxfId="73"/>
      <tableStyleElement type="secondRowStripe" dxfId="7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iro/Agenor/Chamamento%20P&#250;blico/Chamamento%20001-2024-SMS%20-%20Confec&#231;&#227;o%20de%20Enxovais/Anexos/Anexos%201A%20a%201C%20-%20Mem&#243;ria,%20Plano%20de%20Aplica&#231;&#227;o%20e%20Dsembols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-A"/>
      <sheetName val="ANEXO I-B"/>
      <sheetName val="ANEXO I-C"/>
      <sheetName val="Despesas_TCESP2024"/>
      <sheetName val="Bases de Cálculo"/>
      <sheetName val="IRRF_P1"/>
      <sheetName val="IRRF_P2"/>
      <sheetName val="BASE_TCESP"/>
      <sheetName val="PLANO DE CONTAS E DE-PARA"/>
      <sheetName val="Unid. Medi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ables/table1.xml><?xml version="1.0" encoding="utf-8"?>
<table xmlns="http://schemas.openxmlformats.org/spreadsheetml/2006/main" id="1" name="Tabela1" displayName="Tabela1" ref="A19:I31" totalsRowShown="0" headerRowDxfId="71" dataDxfId="70" tableBorderDxfId="69">
  <tableColumns count="9">
    <tableColumn id="1" name="Código" dataDxfId="68"/>
    <tableColumn id="2" name="Profissão" dataDxfId="67"/>
    <tableColumn id="9" name="Qtd." dataDxfId="66"/>
    <tableColumn id="3" name="Atribuição" dataDxfId="65"/>
    <tableColumn id="4" name="Insalubridade" dataDxfId="64"/>
    <tableColumn id="5" name="Referência_x000a_Insalubridade" dataDxfId="63"/>
    <tableColumn id="6" name="Descreva as Gratificações (Se Houver)" dataDxfId="62"/>
    <tableColumn id="7" name="Dependentes_x000a_IRPF" dataDxfId="61"/>
    <tableColumn id="8" name="Filhos Salário Família" dataDxfId="60"/>
  </tableColumns>
  <tableStyleInfo name="Estilo de Tabela 1" showFirstColumn="0" showLastColumn="0" showRowStripes="1" showColumnStripes="0"/>
</table>
</file>

<file path=xl/tables/table2.xml><?xml version="1.0" encoding="utf-8"?>
<table xmlns="http://schemas.openxmlformats.org/spreadsheetml/2006/main" id="10" name="Tabela10" displayName="Tabela10" ref="A2:O71" headerRowCount="0" totalsRowShown="0" headerRowDxfId="59" dataDxfId="57" headerRowBorderDxfId="58" tableBorderDxfId="56" totalsRowBorderDxfId="55">
  <tableColumns count="15">
    <tableColumn id="1" name="Bens Materiais Permanentes - Bens e Equpamentos de Informática" headerRowDxfId="54" dataDxfId="53"/>
    <tableColumn id="2" name="BENS MATERIAIS PERMANENTES" headerRowDxfId="52" dataDxfId="51"/>
    <tableColumn id="3" name="BENS E EQUPAMENTOS DE INFORMÁTICA" headerRowDxfId="50" dataDxfId="49"/>
    <tableColumn id="4" name="#N/D" headerRowDxfId="48" dataDxfId="47">
      <calculatedColumnFormula>SUMIFS('Parte 1'!$R$10:$R$19,'Parte 1'!$A$10:$A$19,$A2,'Parte 1'!C$10:C$19,'Bases de Cálculo'!$J$2)</calculatedColumnFormula>
    </tableColumn>
    <tableColumn id="5" name="#N/D2" headerRowDxfId="46" dataDxfId="45">
      <calculatedColumnFormula>SUMIFS('Parte 1'!$R$10:$R$19,'Parte 1'!$A$10:$A$19,$A2,'Parte 1'!D$10:D$19,'Bases de Cálculo'!$J$2)</calculatedColumnFormula>
    </tableColumn>
    <tableColumn id="6" name="#N/D3" headerRowDxfId="44" dataDxfId="43">
      <calculatedColumnFormula>SUMIFS('Parte 1'!$R$10:$R$19,'Parte 1'!$A$10:$A$19,$A2,'Parte 1'!E$10:E$19,'Bases de Cálculo'!$J$2)</calculatedColumnFormula>
    </tableColumn>
    <tableColumn id="7" name="#N/D4" headerRowDxfId="42" dataDxfId="41">
      <calculatedColumnFormula>SUMIFS('Parte 1'!$R$10:$R$19,'Parte 1'!$A$10:$A$19,$A2,'Parte 1'!F$10:F$19,'Bases de Cálculo'!$J$2)</calculatedColumnFormula>
    </tableColumn>
    <tableColumn id="8" name="#N/D5" headerRowDxfId="40" dataDxfId="39">
      <calculatedColumnFormula>SUMIFS('Parte 1'!$R$10:$R$19,'Parte 1'!$A$10:$A$19,$A2,'Parte 1'!G$10:G$19,'Bases de Cálculo'!$J$2)</calculatedColumnFormula>
    </tableColumn>
    <tableColumn id="9" name="#N/D6" headerRowDxfId="38" dataDxfId="37">
      <calculatedColumnFormula>SUMIFS('Parte 1'!$R$10:$R$19,'Parte 1'!$A$10:$A$19,$A2,'Parte 1'!H$10:H$19,'Bases de Cálculo'!$J$2)</calculatedColumnFormula>
    </tableColumn>
    <tableColumn id="10" name="#N/D7" headerRowDxfId="36" dataDxfId="35">
      <calculatedColumnFormula>SUMIFS('Parte 1'!$R$10:$R$19,'Parte 1'!$A$10:$A$19,$A2,'Parte 1'!I$10:I$19,'Bases de Cálculo'!$J$2)</calculatedColumnFormula>
    </tableColumn>
    <tableColumn id="11" name="#N/D8" headerRowDxfId="34" dataDxfId="33">
      <calculatedColumnFormula>SUMIFS('Parte 1'!$R$10:$R$19,'Parte 1'!$A$10:$A$19,$A2,'Parte 1'!J$10:J$19,'Bases de Cálculo'!$J$2)</calculatedColumnFormula>
    </tableColumn>
    <tableColumn id="12" name="#N/D9" headerRowDxfId="32" dataDxfId="31">
      <calculatedColumnFormula>SUMIFS('Parte 1'!$R$10:$R$19,'Parte 1'!$A$10:$A$19,$A2,'Parte 1'!K$10:K$19,'Bases de Cálculo'!$J$2)</calculatedColumnFormula>
    </tableColumn>
    <tableColumn id="13" name="#N/D10" headerRowDxfId="30" dataDxfId="29">
      <calculatedColumnFormula>SUMIFS('Parte 1'!$R$10:$R$19,'Parte 1'!$A$10:$A$19,$A2,'Parte 1'!L$10:L$19,'Bases de Cálculo'!$J$2)</calculatedColumnFormula>
    </tableColumn>
    <tableColumn id="14" name="#N/D11" headerRowDxfId="28" dataDxfId="27">
      <calculatedColumnFormula>SUMIFS('Parte 1'!$R$10:$R$19,'Parte 1'!$A$10:$A$19,$A2,'Parte 1'!M$10:M$19,'Bases de Cálculo'!$J$2)</calculatedColumnFormula>
    </tableColumn>
    <tableColumn id="15" name="#N/D12" headerRowDxfId="26" dataDxfId="25">
      <calculatedColumnFormula>SUMIFS('Parte 1'!$R$10:$R$19,'Parte 1'!$A$10:$A$19,$A2,'Parte 1'!N$10:N$19,'Bases de Cálculo'!$J$2)</calculatedColumnFormula>
    </tableColumn>
  </tableColumns>
  <tableStyleInfo name="Estilo de Tabela 2" showFirstColumn="0" showLastColumn="0" showRowStripes="1" showColumnStripes="0"/>
</table>
</file>

<file path=xl/tables/table3.xml><?xml version="1.0" encoding="utf-8"?>
<table xmlns="http://schemas.openxmlformats.org/spreadsheetml/2006/main" id="11" name="Tabela11" displayName="Tabela11" ref="P1:P73" totalsRowCount="1" headerRowDxfId="24" dataDxfId="22" totalsRowDxfId="20" headerRowBorderDxfId="23" tableBorderDxfId="21" totalsRowBorderDxfId="19" dataCellStyle="Moeda">
  <tableColumns count="1">
    <tableColumn id="1" name="Total" totalsRowDxfId="18" dataCellStyle="Moeda">
      <calculatedColumnFormula>SUM(Tabela10[[#This Row],['#N/D]:['#N/D12]])</calculatedColumnFormula>
    </tableColumn>
  </tableColumns>
  <tableStyleInfo name="Estilo de Tabela 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B55"/>
  <sheetViews>
    <sheetView workbookViewId="0">
      <selection activeCell="A18" sqref="A18"/>
    </sheetView>
  </sheetViews>
  <sheetFormatPr defaultRowHeight="15" x14ac:dyDescent="0.25"/>
  <cols>
    <col min="1" max="1" width="14.7109375" style="228" bestFit="1" customWidth="1"/>
    <col min="2" max="2" width="25.140625" style="228" bestFit="1" customWidth="1"/>
  </cols>
  <sheetData>
    <row r="1" spans="1:2" x14ac:dyDescent="0.25">
      <c r="A1" s="224" t="s">
        <v>475</v>
      </c>
      <c r="B1" s="224" t="s">
        <v>476</v>
      </c>
    </row>
    <row r="2" spans="1:2" x14ac:dyDescent="0.25">
      <c r="A2" s="225" t="s">
        <v>477</v>
      </c>
      <c r="B2" s="225" t="s">
        <v>478</v>
      </c>
    </row>
    <row r="3" spans="1:2" x14ac:dyDescent="0.25">
      <c r="A3" s="226" t="s">
        <v>479</v>
      </c>
      <c r="B3" s="226" t="s">
        <v>480</v>
      </c>
    </row>
    <row r="4" spans="1:2" x14ac:dyDescent="0.25">
      <c r="A4" s="227" t="s">
        <v>481</v>
      </c>
      <c r="B4" s="227" t="s">
        <v>482</v>
      </c>
    </row>
    <row r="5" spans="1:2" x14ac:dyDescent="0.25">
      <c r="A5" s="227" t="s">
        <v>483</v>
      </c>
      <c r="B5" s="227" t="s">
        <v>484</v>
      </c>
    </row>
    <row r="6" spans="1:2" x14ac:dyDescent="0.25">
      <c r="A6" s="227" t="s">
        <v>485</v>
      </c>
      <c r="B6" s="227" t="s">
        <v>486</v>
      </c>
    </row>
    <row r="7" spans="1:2" x14ac:dyDescent="0.25">
      <c r="A7" s="227" t="s">
        <v>487</v>
      </c>
      <c r="B7" s="227" t="s">
        <v>488</v>
      </c>
    </row>
    <row r="8" spans="1:2" x14ac:dyDescent="0.25">
      <c r="A8" s="227" t="s">
        <v>489</v>
      </c>
      <c r="B8" s="227" t="s">
        <v>490</v>
      </c>
    </row>
    <row r="9" spans="1:2" x14ac:dyDescent="0.25">
      <c r="A9" s="227" t="s">
        <v>491</v>
      </c>
      <c r="B9" s="227" t="s">
        <v>492</v>
      </c>
    </row>
    <row r="10" spans="1:2" x14ac:dyDescent="0.25">
      <c r="A10" s="227" t="s">
        <v>493</v>
      </c>
      <c r="B10" s="227" t="s">
        <v>494</v>
      </c>
    </row>
    <row r="11" spans="1:2" x14ac:dyDescent="0.25">
      <c r="A11" s="227" t="s">
        <v>495</v>
      </c>
      <c r="B11" s="227" t="s">
        <v>496</v>
      </c>
    </row>
    <row r="12" spans="1:2" x14ac:dyDescent="0.25">
      <c r="A12" s="227" t="s">
        <v>497</v>
      </c>
      <c r="B12" s="227" t="s">
        <v>498</v>
      </c>
    </row>
    <row r="13" spans="1:2" x14ac:dyDescent="0.25">
      <c r="A13" s="227" t="s">
        <v>499</v>
      </c>
      <c r="B13" s="227" t="s">
        <v>500</v>
      </c>
    </row>
    <row r="14" spans="1:2" x14ac:dyDescent="0.25">
      <c r="A14" s="227" t="s">
        <v>501</v>
      </c>
      <c r="B14" s="227" t="s">
        <v>502</v>
      </c>
    </row>
    <row r="15" spans="1:2" x14ac:dyDescent="0.25">
      <c r="A15" s="227" t="s">
        <v>503</v>
      </c>
      <c r="B15" s="227" t="s">
        <v>504</v>
      </c>
    </row>
    <row r="16" spans="1:2" x14ac:dyDescent="0.25">
      <c r="A16" s="227" t="s">
        <v>592</v>
      </c>
      <c r="B16" s="227" t="s">
        <v>591</v>
      </c>
    </row>
    <row r="17" spans="1:2" x14ac:dyDescent="0.25">
      <c r="A17" s="227" t="s">
        <v>505</v>
      </c>
      <c r="B17" s="227" t="s">
        <v>506</v>
      </c>
    </row>
    <row r="18" spans="1:2" x14ac:dyDescent="0.25">
      <c r="A18" s="227" t="s">
        <v>507</v>
      </c>
      <c r="B18" s="227" t="s">
        <v>508</v>
      </c>
    </row>
    <row r="19" spans="1:2" x14ac:dyDescent="0.25">
      <c r="A19" s="227" t="s">
        <v>509</v>
      </c>
      <c r="B19" s="227" t="s">
        <v>510</v>
      </c>
    </row>
    <row r="20" spans="1:2" x14ac:dyDescent="0.25">
      <c r="A20" s="227" t="s">
        <v>511</v>
      </c>
      <c r="B20" s="227" t="s">
        <v>512</v>
      </c>
    </row>
    <row r="21" spans="1:2" x14ac:dyDescent="0.25">
      <c r="A21" s="227" t="s">
        <v>513</v>
      </c>
      <c r="B21" s="227" t="s">
        <v>514</v>
      </c>
    </row>
    <row r="22" spans="1:2" x14ac:dyDescent="0.25">
      <c r="A22" s="227" t="s">
        <v>515</v>
      </c>
      <c r="B22" s="227" t="s">
        <v>516</v>
      </c>
    </row>
    <row r="23" spans="1:2" x14ac:dyDescent="0.25">
      <c r="A23" s="227" t="s">
        <v>517</v>
      </c>
      <c r="B23" s="227" t="s">
        <v>518</v>
      </c>
    </row>
    <row r="24" spans="1:2" x14ac:dyDescent="0.25">
      <c r="A24" s="227" t="s">
        <v>519</v>
      </c>
      <c r="B24" s="227" t="s">
        <v>520</v>
      </c>
    </row>
    <row r="25" spans="1:2" x14ac:dyDescent="0.25">
      <c r="A25" s="227" t="s">
        <v>521</v>
      </c>
      <c r="B25" s="227" t="s">
        <v>522</v>
      </c>
    </row>
    <row r="26" spans="1:2" x14ac:dyDescent="0.25">
      <c r="A26" s="227" t="s">
        <v>523</v>
      </c>
      <c r="B26" s="227" t="s">
        <v>524</v>
      </c>
    </row>
    <row r="27" spans="1:2" x14ac:dyDescent="0.25">
      <c r="A27" s="227" t="s">
        <v>525</v>
      </c>
      <c r="B27" s="227" t="s">
        <v>526</v>
      </c>
    </row>
    <row r="28" spans="1:2" x14ac:dyDescent="0.25">
      <c r="A28" s="227" t="s">
        <v>527</v>
      </c>
      <c r="B28" s="227" t="s">
        <v>528</v>
      </c>
    </row>
    <row r="29" spans="1:2" x14ac:dyDescent="0.25">
      <c r="A29" s="227" t="s">
        <v>529</v>
      </c>
      <c r="B29" s="227" t="s">
        <v>530</v>
      </c>
    </row>
    <row r="30" spans="1:2" x14ac:dyDescent="0.25">
      <c r="A30" s="227" t="s">
        <v>531</v>
      </c>
      <c r="B30" s="227" t="s">
        <v>532</v>
      </c>
    </row>
    <row r="31" spans="1:2" x14ac:dyDescent="0.25">
      <c r="A31" s="227" t="s">
        <v>533</v>
      </c>
      <c r="B31" s="227" t="s">
        <v>534</v>
      </c>
    </row>
    <row r="32" spans="1:2" x14ac:dyDescent="0.25">
      <c r="A32" s="227" t="s">
        <v>535</v>
      </c>
      <c r="B32" s="227" t="s">
        <v>536</v>
      </c>
    </row>
    <row r="33" spans="1:2" x14ac:dyDescent="0.25">
      <c r="A33" s="227" t="s">
        <v>537</v>
      </c>
      <c r="B33" s="227" t="s">
        <v>538</v>
      </c>
    </row>
    <row r="34" spans="1:2" x14ac:dyDescent="0.25">
      <c r="A34" s="227" t="s">
        <v>539</v>
      </c>
      <c r="B34" s="227" t="s">
        <v>540</v>
      </c>
    </row>
    <row r="35" spans="1:2" x14ac:dyDescent="0.25">
      <c r="A35" s="227" t="s">
        <v>541</v>
      </c>
      <c r="B35" s="227" t="s">
        <v>542</v>
      </c>
    </row>
    <row r="36" spans="1:2" x14ac:dyDescent="0.25">
      <c r="A36" s="227" t="s">
        <v>543</v>
      </c>
      <c r="B36" s="227" t="s">
        <v>544</v>
      </c>
    </row>
    <row r="37" spans="1:2" x14ac:dyDescent="0.25">
      <c r="A37" s="227" t="s">
        <v>545</v>
      </c>
      <c r="B37" s="227" t="s">
        <v>546</v>
      </c>
    </row>
    <row r="38" spans="1:2" x14ac:dyDescent="0.25">
      <c r="A38" s="227" t="s">
        <v>547</v>
      </c>
      <c r="B38" s="227" t="s">
        <v>548</v>
      </c>
    </row>
    <row r="39" spans="1:2" x14ac:dyDescent="0.25">
      <c r="A39" s="227" t="s">
        <v>549</v>
      </c>
      <c r="B39" s="227" t="s">
        <v>550</v>
      </c>
    </row>
    <row r="40" spans="1:2" x14ac:dyDescent="0.25">
      <c r="A40" s="227" t="s">
        <v>551</v>
      </c>
      <c r="B40" s="227" t="s">
        <v>552</v>
      </c>
    </row>
    <row r="41" spans="1:2" x14ac:dyDescent="0.25">
      <c r="A41" s="227" t="s">
        <v>553</v>
      </c>
      <c r="B41" s="227" t="s">
        <v>554</v>
      </c>
    </row>
    <row r="42" spans="1:2" x14ac:dyDescent="0.25">
      <c r="A42" s="227" t="s">
        <v>555</v>
      </c>
      <c r="B42" s="227" t="s">
        <v>556</v>
      </c>
    </row>
    <row r="43" spans="1:2" x14ac:dyDescent="0.25">
      <c r="A43" s="227" t="s">
        <v>557</v>
      </c>
      <c r="B43" s="227" t="s">
        <v>558</v>
      </c>
    </row>
    <row r="44" spans="1:2" x14ac:dyDescent="0.25">
      <c r="A44" s="227" t="s">
        <v>559</v>
      </c>
      <c r="B44" s="227" t="s">
        <v>560</v>
      </c>
    </row>
    <row r="45" spans="1:2" x14ac:dyDescent="0.25">
      <c r="A45" s="227" t="s">
        <v>561</v>
      </c>
      <c r="B45" s="227" t="s">
        <v>562</v>
      </c>
    </row>
    <row r="46" spans="1:2" x14ac:dyDescent="0.25">
      <c r="A46" s="227" t="s">
        <v>563</v>
      </c>
      <c r="B46" s="227" t="s">
        <v>564</v>
      </c>
    </row>
    <row r="47" spans="1:2" x14ac:dyDescent="0.25">
      <c r="A47" s="227" t="s">
        <v>565</v>
      </c>
      <c r="B47" s="227" t="s">
        <v>566</v>
      </c>
    </row>
    <row r="48" spans="1:2" x14ac:dyDescent="0.25">
      <c r="A48" s="227" t="s">
        <v>567</v>
      </c>
      <c r="B48" s="227" t="s">
        <v>568</v>
      </c>
    </row>
    <row r="49" spans="1:2" x14ac:dyDescent="0.25">
      <c r="A49" s="227" t="s">
        <v>569</v>
      </c>
      <c r="B49" s="227" t="s">
        <v>570</v>
      </c>
    </row>
    <row r="50" spans="1:2" x14ac:dyDescent="0.25">
      <c r="A50" s="227" t="s">
        <v>571</v>
      </c>
      <c r="B50" s="227" t="s">
        <v>572</v>
      </c>
    </row>
    <row r="51" spans="1:2" x14ac:dyDescent="0.25">
      <c r="A51" s="227" t="s">
        <v>573</v>
      </c>
      <c r="B51" s="227" t="s">
        <v>574</v>
      </c>
    </row>
    <row r="52" spans="1:2" x14ac:dyDescent="0.25">
      <c r="A52" s="227" t="s">
        <v>575</v>
      </c>
      <c r="B52" s="227" t="s">
        <v>576</v>
      </c>
    </row>
    <row r="53" spans="1:2" x14ac:dyDescent="0.25">
      <c r="A53" s="227" t="s">
        <v>577</v>
      </c>
      <c r="B53" s="227" t="s">
        <v>578</v>
      </c>
    </row>
    <row r="54" spans="1:2" x14ac:dyDescent="0.25">
      <c r="A54" s="227" t="s">
        <v>579</v>
      </c>
      <c r="B54" s="227" t="s">
        <v>580</v>
      </c>
    </row>
    <row r="55" spans="1:2" x14ac:dyDescent="0.25">
      <c r="A55" s="227" t="s">
        <v>581</v>
      </c>
      <c r="B55" s="227" t="s">
        <v>582</v>
      </c>
    </row>
  </sheetData>
  <sheetProtection password="DE8C" sheet="1" objects="1" scenarios="1" selectLockedCells="1" selectUnlockedCells="1"/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J16"/>
  <sheetViews>
    <sheetView workbookViewId="0">
      <selection activeCell="H43" sqref="H43"/>
    </sheetView>
  </sheetViews>
  <sheetFormatPr defaultRowHeight="14.25" x14ac:dyDescent="0.2"/>
  <cols>
    <col min="1" max="1" width="33.42578125" style="1" bestFit="1" customWidth="1"/>
    <col min="2" max="2" width="13.85546875" style="2" bestFit="1" customWidth="1"/>
    <col min="3" max="3" width="1.140625" style="1" customWidth="1"/>
    <col min="4" max="4" width="14.85546875" style="3" bestFit="1" customWidth="1"/>
    <col min="5" max="5" width="2.140625" style="1" bestFit="1" customWidth="1"/>
    <col min="6" max="6" width="14.85546875" style="3" bestFit="1" customWidth="1"/>
    <col min="7" max="7" width="9.140625" style="18" bestFit="1" customWidth="1"/>
    <col min="8" max="8" width="18.28515625" style="1" bestFit="1" customWidth="1"/>
    <col min="9" max="9" width="0.7109375" style="1" customWidth="1"/>
    <col min="10" max="11" width="8.140625" style="1" customWidth="1"/>
    <col min="12" max="16384" width="9.140625" style="1"/>
  </cols>
  <sheetData>
    <row r="1" spans="1:10" ht="15" customHeight="1" x14ac:dyDescent="0.25">
      <c r="A1" s="340" t="s">
        <v>144</v>
      </c>
      <c r="B1" s="340"/>
      <c r="D1" s="343" t="s">
        <v>1</v>
      </c>
      <c r="E1" s="343"/>
      <c r="F1" s="343"/>
      <c r="G1" s="343"/>
      <c r="H1" s="343"/>
      <c r="J1" s="58" t="s">
        <v>146</v>
      </c>
    </row>
    <row r="2" spans="1:10" ht="15" x14ac:dyDescent="0.25">
      <c r="A2" s="17" t="s">
        <v>21</v>
      </c>
      <c r="B2" s="52">
        <v>0.06</v>
      </c>
      <c r="D2" s="341" t="s">
        <v>26</v>
      </c>
      <c r="E2" s="341"/>
      <c r="F2" s="341"/>
      <c r="G2" s="9" t="s">
        <v>29</v>
      </c>
      <c r="H2" s="10" t="s">
        <v>30</v>
      </c>
      <c r="J2" s="57" t="s">
        <v>167</v>
      </c>
    </row>
    <row r="3" spans="1:10" x14ac:dyDescent="0.2">
      <c r="A3" s="14" t="s">
        <v>3</v>
      </c>
      <c r="B3" s="50">
        <v>0.2</v>
      </c>
      <c r="D3" s="342" t="s">
        <v>27</v>
      </c>
      <c r="E3" s="342"/>
      <c r="F3" s="4">
        <v>1320</v>
      </c>
      <c r="G3" s="11">
        <v>7.4999999999999997E-2</v>
      </c>
      <c r="H3" s="12">
        <f>F3*G3</f>
        <v>99</v>
      </c>
      <c r="J3" s="56" t="s">
        <v>168</v>
      </c>
    </row>
    <row r="4" spans="1:10" x14ac:dyDescent="0.2">
      <c r="A4" s="17" t="s">
        <v>150</v>
      </c>
      <c r="B4" s="52">
        <f>'Parte 2'!H14</f>
        <v>0</v>
      </c>
      <c r="D4" s="13">
        <v>1320.01</v>
      </c>
      <c r="E4" s="14" t="s">
        <v>28</v>
      </c>
      <c r="F4" s="13">
        <v>2571.29</v>
      </c>
      <c r="G4" s="15">
        <v>0.09</v>
      </c>
      <c r="H4" s="16">
        <f>(F4-F3)*G4</f>
        <v>112.61609999999999</v>
      </c>
      <c r="I4" s="5"/>
    </row>
    <row r="5" spans="1:10" x14ac:dyDescent="0.2">
      <c r="A5" s="14" t="s">
        <v>22</v>
      </c>
      <c r="B5" s="13">
        <v>59.82</v>
      </c>
      <c r="D5" s="4">
        <v>2571.3000000000002</v>
      </c>
      <c r="E5" s="17" t="s">
        <v>28</v>
      </c>
      <c r="F5" s="4">
        <v>3856.94</v>
      </c>
      <c r="G5" s="11">
        <v>0.12</v>
      </c>
      <c r="H5" s="12">
        <f>(F5-F4)*G5</f>
        <v>154.27799999999999</v>
      </c>
      <c r="I5" s="5"/>
    </row>
    <row r="6" spans="1:10" x14ac:dyDescent="0.2">
      <c r="A6" s="17" t="s">
        <v>23</v>
      </c>
      <c r="B6" s="4">
        <v>1757.18</v>
      </c>
      <c r="D6" s="13">
        <v>3856.95</v>
      </c>
      <c r="E6" s="14" t="s">
        <v>28</v>
      </c>
      <c r="F6" s="13">
        <v>7507.49</v>
      </c>
      <c r="G6" s="15">
        <v>0.14000000000000001</v>
      </c>
      <c r="H6" s="16">
        <f>(F6-F5)*G6</f>
        <v>511.077</v>
      </c>
    </row>
    <row r="7" spans="1:10" x14ac:dyDescent="0.2">
      <c r="A7" s="14" t="s">
        <v>25</v>
      </c>
      <c r="B7" s="51">
        <f>1/3/12</f>
        <v>2.7777777777777776E-2</v>
      </c>
      <c r="H7" s="5"/>
    </row>
    <row r="8" spans="1:10" ht="15" x14ac:dyDescent="0.25">
      <c r="A8" s="17" t="s">
        <v>9</v>
      </c>
      <c r="B8" s="52">
        <v>0.01</v>
      </c>
      <c r="D8" s="53"/>
      <c r="E8" s="53"/>
      <c r="F8" s="53"/>
      <c r="G8" s="53"/>
      <c r="H8" s="53"/>
    </row>
    <row r="9" spans="1:10" ht="15" x14ac:dyDescent="0.25">
      <c r="A9" s="14" t="s">
        <v>145</v>
      </c>
      <c r="B9" s="50">
        <v>0.08</v>
      </c>
      <c r="D9" s="54"/>
      <c r="E9" s="54"/>
      <c r="F9" s="54"/>
      <c r="G9" s="47"/>
      <c r="H9" s="48"/>
    </row>
    <row r="10" spans="1:10" x14ac:dyDescent="0.2">
      <c r="A10" s="17" t="s">
        <v>13</v>
      </c>
      <c r="B10" s="52">
        <v>0.4</v>
      </c>
      <c r="D10" s="55"/>
      <c r="E10" s="55"/>
      <c r="F10" s="42"/>
      <c r="G10" s="43"/>
      <c r="H10" s="43"/>
    </row>
    <row r="11" spans="1:10" x14ac:dyDescent="0.2">
      <c r="D11" s="42"/>
      <c r="E11" s="49"/>
      <c r="F11" s="42"/>
      <c r="G11" s="44"/>
      <c r="H11" s="45"/>
    </row>
    <row r="12" spans="1:10" x14ac:dyDescent="0.2">
      <c r="D12" s="42"/>
      <c r="E12" s="49"/>
      <c r="F12" s="42"/>
      <c r="G12" s="44"/>
      <c r="H12" s="45"/>
    </row>
    <row r="13" spans="1:10" x14ac:dyDescent="0.2">
      <c r="D13" s="42"/>
      <c r="E13" s="49"/>
      <c r="F13" s="42"/>
      <c r="G13" s="44"/>
      <c r="H13" s="45"/>
    </row>
    <row r="14" spans="1:10" ht="15" customHeight="1" x14ac:dyDescent="0.2">
      <c r="D14" s="55"/>
      <c r="E14" s="55"/>
      <c r="F14" s="42"/>
      <c r="G14" s="44"/>
      <c r="H14" s="45"/>
    </row>
    <row r="15" spans="1:10" x14ac:dyDescent="0.2">
      <c r="D15" s="46"/>
      <c r="E15" s="46"/>
      <c r="F15" s="46"/>
      <c r="G15" s="46"/>
      <c r="H15" s="46"/>
    </row>
    <row r="16" spans="1:10" x14ac:dyDescent="0.2">
      <c r="D16" s="46"/>
      <c r="E16" s="46"/>
      <c r="F16" s="46"/>
      <c r="G16" s="46"/>
      <c r="H16" s="46"/>
    </row>
  </sheetData>
  <sheetProtection password="DE8C" sheet="1" objects="1" scenarios="1"/>
  <customSheetViews>
    <customSheetView guid="{0F3E72C2-9379-4F10-98E9-2247571F9E7C}">
      <selection activeCell="A43" sqref="A43"/>
    </customSheetView>
  </customSheetViews>
  <mergeCells count="4">
    <mergeCell ref="A1:B1"/>
    <mergeCell ref="D2:F2"/>
    <mergeCell ref="D3:E3"/>
    <mergeCell ref="D1:H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101"/>
  <sheetViews>
    <sheetView zoomScaleNormal="100" zoomScaleSheetLayoutView="110" workbookViewId="0">
      <selection activeCell="J3" sqref="J3"/>
    </sheetView>
  </sheetViews>
  <sheetFormatPr defaultRowHeight="15" x14ac:dyDescent="0.25"/>
  <cols>
    <col min="1" max="1" width="15.42578125" bestFit="1" customWidth="1"/>
    <col min="2" max="2" width="2.140625" bestFit="1" customWidth="1"/>
    <col min="3" max="3" width="15.42578125" bestFit="1" customWidth="1"/>
    <col min="4" max="4" width="9.28515625" bestFit="1" customWidth="1"/>
    <col min="5" max="5" width="13" bestFit="1" customWidth="1"/>
    <col min="6" max="6" width="1.140625" customWidth="1"/>
    <col min="7" max="7" width="1" customWidth="1"/>
    <col min="8" max="8" width="16" style="7" bestFit="1" customWidth="1"/>
    <col min="9" max="9" width="16.140625" bestFit="1" customWidth="1"/>
    <col min="10" max="10" width="13" bestFit="1" customWidth="1"/>
    <col min="11" max="11" width="15.42578125" bestFit="1" customWidth="1"/>
    <col min="12" max="12" width="14.7109375" bestFit="1" customWidth="1"/>
    <col min="13" max="13" width="13.28515625" bestFit="1" customWidth="1"/>
    <col min="14" max="14" width="14.140625" bestFit="1" customWidth="1"/>
    <col min="15" max="15" width="190.42578125" bestFit="1" customWidth="1"/>
  </cols>
  <sheetData>
    <row r="1" spans="1:15" x14ac:dyDescent="0.25">
      <c r="A1" s="346" t="s">
        <v>34</v>
      </c>
      <c r="B1" s="347"/>
      <c r="C1" s="347"/>
      <c r="D1" s="347"/>
      <c r="E1" s="348"/>
      <c r="F1" s="41"/>
      <c r="G1" s="41"/>
      <c r="H1" s="38" t="s">
        <v>56</v>
      </c>
      <c r="I1" s="39" t="s">
        <v>35</v>
      </c>
      <c r="J1" s="39" t="s">
        <v>44</v>
      </c>
      <c r="K1" s="39" t="s">
        <v>45</v>
      </c>
      <c r="L1" s="39" t="s">
        <v>48</v>
      </c>
      <c r="M1" s="39" t="s">
        <v>47</v>
      </c>
      <c r="N1" s="40" t="s">
        <v>49</v>
      </c>
    </row>
    <row r="2" spans="1:15" x14ac:dyDescent="0.25">
      <c r="A2" s="349" t="s">
        <v>35</v>
      </c>
      <c r="B2" s="350"/>
      <c r="C2" s="350"/>
      <c r="D2" s="27" t="s">
        <v>29</v>
      </c>
      <c r="E2" s="28" t="s">
        <v>32</v>
      </c>
      <c r="F2" s="41"/>
      <c r="G2" s="41"/>
      <c r="H2" s="24" t="s">
        <v>17</v>
      </c>
      <c r="I2" s="25">
        <f>(HLOOKUP(IRRF_P1!H2, 'Parte 3'!$B$8:$AL$37, 4,FALSE))+(HLOOKUP(IRRF_P1!H2, 'Parte 3'!$B$8:$AL$37, 5,FALSE))+(HLOOKUP(IRRF_P1!H2, 'Parte 3'!$B$8:$AL$37, 3,FALSE)+(HLOOKUP(IRRF_P1!H2, 'Parte 3'!$B$8:$AL$37, 6,FALSE))+(HLOOKUP(IRRF_P1!H2, 'Parte 3'!$B$8:$AL$37, 7,FALSE)))</f>
        <v>0</v>
      </c>
      <c r="J2" s="25">
        <f>(IF((HLOOKUP(IRRF_P1!H2, 'Parte 3'!$B$8:$AL$37, 15,FALSE))&lt;=IRRF_P1!$E$9, IRRF_P1!$E$9,(HLOOKUP(IRRF_P1!H2, 'Parte 3'!$B$8:$AL$37, 15,FALSE))))</f>
        <v>528</v>
      </c>
      <c r="K2" s="25">
        <f>I2-J2</f>
        <v>-528</v>
      </c>
      <c r="L2" s="25">
        <f>(IF(K2&lt;=$C$3, 0, IF(K2&lt;=$C$4, (K2*$D$4)-$E$4, IF(K2&lt;=$C$5,(K2*$D$5)-$E$5, IF(K2&lt;=$C$6, (K2*$D$6)-$E$6, (K2*$D$7)-$E$7)))))</f>
        <v>0</v>
      </c>
      <c r="M2" s="25">
        <f>(IF(L2&gt;0, (VLOOKUP(H2, 'Parte 2'!$A$19:$I$44,8,FALSE)*IRRF_P1!$E$8), 0))</f>
        <v>0</v>
      </c>
      <c r="N2" s="26">
        <f>IF((L2-M2)&lt;=0,0,L2-M2)</f>
        <v>0</v>
      </c>
      <c r="O2" s="6"/>
    </row>
    <row r="3" spans="1:15" x14ac:dyDescent="0.25">
      <c r="A3" s="351" t="s">
        <v>27</v>
      </c>
      <c r="B3" s="352"/>
      <c r="C3" s="19">
        <v>2112</v>
      </c>
      <c r="D3" s="20" t="s">
        <v>33</v>
      </c>
      <c r="E3" s="29" t="s">
        <v>33</v>
      </c>
      <c r="F3" s="41"/>
      <c r="G3" s="41"/>
      <c r="H3" s="24" t="s">
        <v>31</v>
      </c>
      <c r="I3" s="25">
        <f>(HLOOKUP(IRRF_P1!H3, 'Parte 3'!$B$8:$AL$37, 4,FALSE))+(HLOOKUP(IRRF_P1!H3, 'Parte 3'!$B$8:$AL$37, 5,FALSE))+(HLOOKUP(IRRF_P1!H3, 'Parte 3'!$B$8:$AL$37, 3,FALSE)+(HLOOKUP(IRRF_P1!H3, 'Parte 3'!$B$8:$AL$37, 6,FALSE))+(HLOOKUP(IRRF_P1!H3, 'Parte 3'!$B$8:$AL$37, 7,FALSE)))</f>
        <v>0</v>
      </c>
      <c r="J3" s="25">
        <f>(IF((HLOOKUP(IRRF_P1!H3, 'Parte 3'!$B$8:$AL$37, 15,FALSE))&lt;=IRRF_P1!$E$9, IRRF_P1!$E$9,(HLOOKUP(IRRF_P1!H3, 'Parte 3'!$B$8:$AL$37, 15,FALSE))))</f>
        <v>528</v>
      </c>
      <c r="K3" s="25">
        <f t="shared" ref="K3:K7" si="0">I3-J3</f>
        <v>-528</v>
      </c>
      <c r="L3" s="25">
        <f t="shared" ref="L3:L8" si="1">(IF(K3&lt;=$C$3, 0, IF(K3&lt;=$C$4, (K3*$D$4)-$E$4, IF(K3&lt;=$C$5,(K3*$D$5)-$E$5, IF(K3&lt;=$C$6, (K3*$D$6)-$E$6, (K3*$D$7)-$E$7)))))</f>
        <v>0</v>
      </c>
      <c r="M3" s="25">
        <f>(IF(L3&gt;0, (VLOOKUP(H3, 'Parte 2'!$A$19:$I$44,8,FALSE)*IRRF_P1!$E$8), 0))</f>
        <v>0</v>
      </c>
      <c r="N3" s="26">
        <f t="shared" ref="N3:N7" si="2">IF((L3-M3)&lt;=0,0,L3-M3)</f>
        <v>0</v>
      </c>
      <c r="O3" s="6"/>
    </row>
    <row r="4" spans="1:15" x14ac:dyDescent="0.25">
      <c r="A4" s="30">
        <v>2112.0100000000002</v>
      </c>
      <c r="B4" s="31" t="s">
        <v>28</v>
      </c>
      <c r="C4" s="22">
        <v>2826.65</v>
      </c>
      <c r="D4" s="23">
        <v>7.4999999999999997E-2</v>
      </c>
      <c r="E4" s="32">
        <v>158.4</v>
      </c>
      <c r="F4" s="41"/>
      <c r="G4" s="41"/>
      <c r="H4" s="24" t="s">
        <v>40</v>
      </c>
      <c r="I4" s="25">
        <f>(HLOOKUP(IRRF_P1!H4, 'Parte 3'!$B$8:$AL$37, 4,FALSE))+(HLOOKUP(IRRF_P1!H4, 'Parte 3'!$B$8:$AL$37, 5,FALSE))+(HLOOKUP(IRRF_P1!H4, 'Parte 3'!$B$8:$AL$37, 3,FALSE)+(HLOOKUP(IRRF_P1!H4, 'Parte 3'!$B$8:$AL$37, 6,FALSE))+(HLOOKUP(IRRF_P1!H4, 'Parte 3'!$B$8:$AL$37, 7,FALSE)))</f>
        <v>0</v>
      </c>
      <c r="J4" s="25">
        <f>(IF((HLOOKUP(IRRF_P1!H4, 'Parte 3'!$B$8:$AL$37, 15,FALSE))&lt;=IRRF_P1!$E$9, IRRF_P1!$E$9,(HLOOKUP(IRRF_P1!H4, 'Parte 3'!$B$8:$AL$37, 15,FALSE))))</f>
        <v>528</v>
      </c>
      <c r="K4" s="25">
        <f>I4-J4</f>
        <v>-528</v>
      </c>
      <c r="L4" s="25">
        <f>(IF(K4&lt;=$C$3, 0, IF(K4&lt;=$C$4, (K4*$D$4)-$E$4, IF(K4&lt;=$C$5,(K4*$D$5)-$E$5, IF(K4&lt;=$C$6, (K4*$D$6)-$E$6, (K4*$D$7)-$E$7)))))</f>
        <v>0</v>
      </c>
      <c r="M4" s="25">
        <f>(IF(L4&gt;0, (VLOOKUP(H4, 'Parte 2'!$A$19:$I$44,8,FALSE)*IRRF_P1!$E$8), 0))</f>
        <v>0</v>
      </c>
      <c r="N4" s="26">
        <f t="shared" si="2"/>
        <v>0</v>
      </c>
      <c r="O4" s="6"/>
    </row>
    <row r="5" spans="1:15" x14ac:dyDescent="0.25">
      <c r="A5" s="33">
        <v>2826.6600000000003</v>
      </c>
      <c r="B5" s="34" t="s">
        <v>28</v>
      </c>
      <c r="C5" s="19">
        <v>3751.05</v>
      </c>
      <c r="D5" s="21">
        <v>0.15</v>
      </c>
      <c r="E5" s="35">
        <v>370.4</v>
      </c>
      <c r="F5" s="41"/>
      <c r="G5" s="41"/>
      <c r="H5" s="24" t="s">
        <v>41</v>
      </c>
      <c r="I5" s="25">
        <f>(HLOOKUP(IRRF_P1!H5, 'Parte 3'!$B$8:$AL$37, 4,FALSE))+(HLOOKUP(IRRF_P1!H5, 'Parte 3'!$B$8:$AL$37, 5,FALSE))+(HLOOKUP(IRRF_P1!H5, 'Parte 3'!$B$8:$AL$37, 3,FALSE)+(HLOOKUP(IRRF_P1!H5, 'Parte 3'!$B$8:$AL$37, 6,FALSE))+(HLOOKUP(IRRF_P1!H5, 'Parte 3'!$B$8:$AL$37, 7,FALSE)))</f>
        <v>0</v>
      </c>
      <c r="J5" s="25">
        <f>(IF((HLOOKUP(IRRF_P1!H5, 'Parte 3'!$B$8:$AL$37, 15,FALSE))&lt;=IRRF_P1!$E$9, IRRF_P1!$E$9,(HLOOKUP(IRRF_P1!H5, 'Parte 3'!$B$8:$AL$37, 15,FALSE))))</f>
        <v>528</v>
      </c>
      <c r="K5" s="25">
        <f t="shared" si="0"/>
        <v>-528</v>
      </c>
      <c r="L5" s="25">
        <f t="shared" si="1"/>
        <v>0</v>
      </c>
      <c r="M5" s="25">
        <f>(IF(L5&gt;0, (VLOOKUP(H5, 'Parte 2'!$A$19:$I$44,8,FALSE)*IRRF_P1!$E$8), 0))</f>
        <v>0</v>
      </c>
      <c r="N5" s="26">
        <f t="shared" si="2"/>
        <v>0</v>
      </c>
      <c r="O5" s="6"/>
    </row>
    <row r="6" spans="1:15" x14ac:dyDescent="0.25">
      <c r="A6" s="30">
        <v>3751.0600000000004</v>
      </c>
      <c r="B6" s="31" t="s">
        <v>28</v>
      </c>
      <c r="C6" s="22">
        <v>4664.68</v>
      </c>
      <c r="D6" s="23">
        <v>0.22500000000000001</v>
      </c>
      <c r="E6" s="32">
        <v>651.73</v>
      </c>
      <c r="F6" s="41"/>
      <c r="G6" s="41"/>
      <c r="H6" s="24" t="s">
        <v>42</v>
      </c>
      <c r="I6" s="25">
        <f>(HLOOKUP(IRRF_P1!H6, 'Parte 3'!$B$8:$AL$37, 4,FALSE))+(HLOOKUP(IRRF_P1!H6, 'Parte 3'!$B$8:$AL$37, 5,FALSE))+(HLOOKUP(IRRF_P1!H6, 'Parte 3'!$B$8:$AL$37, 3,FALSE)+(HLOOKUP(IRRF_P1!H6, 'Parte 3'!$B$8:$AL$37, 6,FALSE))+(HLOOKUP(IRRF_P1!H6, 'Parte 3'!$B$8:$AL$37, 7,FALSE)))</f>
        <v>0</v>
      </c>
      <c r="J6" s="25">
        <f>(IF((HLOOKUP(IRRF_P1!H6, 'Parte 3'!$B$8:$AL$37, 15,FALSE))&lt;=IRRF_P1!$E$9, IRRF_P1!$E$9,(HLOOKUP(IRRF_P1!H6, 'Parte 3'!$B$8:$AL$37, 15,FALSE))))</f>
        <v>528</v>
      </c>
      <c r="K6" s="25">
        <f t="shared" si="0"/>
        <v>-528</v>
      </c>
      <c r="L6" s="25">
        <f t="shared" si="1"/>
        <v>0</v>
      </c>
      <c r="M6" s="25">
        <f>(IF(L6&gt;0, (VLOOKUP(H6, 'Parte 2'!$A$19:$I$44,8,FALSE)*IRRF_P1!$E$8), 0))</f>
        <v>0</v>
      </c>
      <c r="N6" s="26">
        <f t="shared" si="2"/>
        <v>0</v>
      </c>
      <c r="O6" s="6"/>
    </row>
    <row r="7" spans="1:15" ht="15.75" thickBot="1" x14ac:dyDescent="0.3">
      <c r="A7" s="351" t="s">
        <v>36</v>
      </c>
      <c r="B7" s="352"/>
      <c r="C7" s="19">
        <v>4664.6900000000005</v>
      </c>
      <c r="D7" s="21">
        <v>0.27500000000000002</v>
      </c>
      <c r="E7" s="35">
        <v>884.96</v>
      </c>
      <c r="F7" s="41"/>
      <c r="G7" s="41"/>
      <c r="H7" s="24" t="s">
        <v>43</v>
      </c>
      <c r="I7" s="25">
        <f>(HLOOKUP(IRRF_P1!H7, 'Parte 3'!$B$8:$AL$37, 4,FALSE))+(HLOOKUP(IRRF_P1!H7, 'Parte 3'!$B$8:$AL$37, 5,FALSE))+(HLOOKUP(IRRF_P1!H7, 'Parte 3'!$B$8:$AL$37, 3,FALSE)+(HLOOKUP(IRRF_P1!H7, 'Parte 3'!$B$8:$AL$37, 6,FALSE))+(HLOOKUP(IRRF_P1!H7, 'Parte 3'!$B$8:$AL$37, 7,FALSE)))</f>
        <v>0</v>
      </c>
      <c r="J7" s="25">
        <f>(IF((HLOOKUP(IRRF_P1!H7, 'Parte 3'!$B$8:$AL$37, 15,FALSE))&lt;=IRRF_P1!$E$9, IRRF_P1!$E$9,(HLOOKUP(IRRF_P1!H7, 'Parte 3'!$B$8:$AL$37, 15,FALSE))))</f>
        <v>528</v>
      </c>
      <c r="K7" s="25">
        <f t="shared" si="0"/>
        <v>-528</v>
      </c>
      <c r="L7" s="25">
        <f t="shared" si="1"/>
        <v>0</v>
      </c>
      <c r="M7" s="25">
        <f>(IF(L7&gt;0, (VLOOKUP(H7, 'Parte 2'!$A$19:$I$44,8,FALSE)*IRRF_P1!$E$8), 0))</f>
        <v>0</v>
      </c>
      <c r="N7" s="26">
        <f t="shared" si="2"/>
        <v>0</v>
      </c>
      <c r="O7" s="6"/>
    </row>
    <row r="8" spans="1:15" x14ac:dyDescent="0.25">
      <c r="A8" s="353" t="s">
        <v>37</v>
      </c>
      <c r="B8" s="354"/>
      <c r="C8" s="354"/>
      <c r="D8" s="354"/>
      <c r="E8" s="36">
        <v>189.59</v>
      </c>
      <c r="F8" s="41"/>
      <c r="G8" s="41"/>
      <c r="H8" s="24" t="s">
        <v>46</v>
      </c>
      <c r="I8" s="25">
        <f>(HLOOKUP(IRRF_P1!H8, 'Parte 3'!$B$8:$AL$37, 4,FALSE))+(HLOOKUP(IRRF_P1!H8, 'Parte 3'!$B$8:$AL$37, 5,FALSE))+(HLOOKUP(IRRF_P1!H8, 'Parte 3'!$B$8:$AL$37, 3,FALSE)+(HLOOKUP(IRRF_P1!H8, 'Parte 3'!$B$8:$AL$37, 6,FALSE))+(HLOOKUP(IRRF_P1!H8, 'Parte 3'!$B$8:$AL$37, 7,FALSE)))</f>
        <v>0</v>
      </c>
      <c r="J8" s="25">
        <f>(IF((HLOOKUP(IRRF_P1!H8, 'Parte 3'!$B$8:$AL$37, 15,FALSE))&lt;=IRRF_P1!$E$9, IRRF_P1!$E$9,(HLOOKUP(IRRF_P1!H8, 'Parte 3'!$B$8:$AL$37, 15,FALSE))))</f>
        <v>528</v>
      </c>
      <c r="K8" s="25">
        <f t="shared" ref="K8" si="3">I8-J8</f>
        <v>-528</v>
      </c>
      <c r="L8" s="25">
        <f t="shared" si="1"/>
        <v>0</v>
      </c>
      <c r="M8" s="25">
        <f>(IF(L8&gt;0, (VLOOKUP(H8, 'Parte 2'!$A$19:$I$44,8,FALSE)*IRRF_P1!$E$8), 0))</f>
        <v>0</v>
      </c>
      <c r="N8" s="26">
        <f>IF((L8-M8)&lt;=0,0,L8-M8)</f>
        <v>0</v>
      </c>
    </row>
    <row r="9" spans="1:15" ht="15.75" thickBot="1" x14ac:dyDescent="0.3">
      <c r="A9" s="344" t="s">
        <v>38</v>
      </c>
      <c r="B9" s="345"/>
      <c r="C9" s="345"/>
      <c r="D9" s="345"/>
      <c r="E9" s="37">
        <v>528</v>
      </c>
      <c r="F9" s="41"/>
      <c r="G9" s="41"/>
      <c r="H9" s="24" t="s">
        <v>50</v>
      </c>
      <c r="I9" s="25">
        <f>(HLOOKUP(IRRF_P1!H9, 'Parte 3'!$B$8:$AL$37, 4,FALSE))+(HLOOKUP(IRRF_P1!H9, 'Parte 3'!$B$8:$AL$37, 5,FALSE))+(HLOOKUP(IRRF_P1!H9, 'Parte 3'!$B$8:$AL$37, 3,FALSE)+(HLOOKUP(IRRF_P1!H9, 'Parte 3'!$B$8:$AL$37, 6,FALSE))+(HLOOKUP(IRRF_P1!H9, 'Parte 3'!$B$8:$AL$37, 7,FALSE)))</f>
        <v>0</v>
      </c>
      <c r="J9" s="25">
        <f>(IF((HLOOKUP(IRRF_P1!H9, 'Parte 3'!$B$8:$AL$37, 15,FALSE))&lt;=IRRF_P1!$E$9, IRRF_P1!$E$9,(HLOOKUP(IRRF_P1!H9, 'Parte 3'!$B$8:$AL$37, 15,FALSE))))</f>
        <v>528</v>
      </c>
      <c r="K9" s="177">
        <f t="shared" ref="K9" si="4">I9-J9</f>
        <v>-528</v>
      </c>
      <c r="L9" s="177">
        <f t="shared" ref="L9" si="5">(IF(K9&lt;=$C$3, 0, IF(K9&lt;=$C$4, (K9*$D$4)-$E$4, IF(K9&lt;=$C$5,(K9*$D$5)-$E$5, IF(K9&lt;=$C$6, (K9*$D$6)-$E$6, (K9*$D$7)-$E$7)))))</f>
        <v>0</v>
      </c>
      <c r="M9" s="25">
        <f>(IF(L9&gt;0, (VLOOKUP(H9, 'Parte 2'!$A$19:$I$44,8,FALSE)*IRRF_P1!$E$8), 0))</f>
        <v>0</v>
      </c>
      <c r="N9" s="178">
        <f t="shared" ref="N9" si="6">IF((L9-M9)&lt;=0,0,L9-M9)</f>
        <v>0</v>
      </c>
    </row>
    <row r="10" spans="1:15" x14ac:dyDescent="0.25">
      <c r="A10" s="41"/>
      <c r="B10" s="41"/>
      <c r="C10" s="41"/>
      <c r="D10" s="41"/>
      <c r="E10" s="41"/>
      <c r="F10" s="41"/>
      <c r="G10" s="41"/>
      <c r="H10" s="24" t="s">
        <v>51</v>
      </c>
      <c r="I10" s="25">
        <f>(HLOOKUP(IRRF_P1!H10, 'Parte 3'!$B$8:$AL$37, 4,FALSE))+(HLOOKUP(IRRF_P1!H10, 'Parte 3'!$B$8:$AL$37, 5,FALSE))+(HLOOKUP(IRRF_P1!H10, 'Parte 3'!$B$8:$AL$37, 3,FALSE)+(HLOOKUP(IRRF_P1!H10, 'Parte 3'!$B$8:$AL$37, 6,FALSE))+(HLOOKUP(IRRF_P1!H10, 'Parte 3'!$B$8:$AL$37, 7,FALSE)))</f>
        <v>0</v>
      </c>
      <c r="J10" s="25">
        <f>(IF((HLOOKUP(IRRF_P1!H10, 'Parte 3'!$B$8:$AL$37, 15,FALSE))&lt;=IRRF_P1!$E$9, IRRF_P1!$E$9,(HLOOKUP(IRRF_P1!H10, 'Parte 3'!$B$8:$AL$37, 15,FALSE))))</f>
        <v>528</v>
      </c>
      <c r="K10" s="177">
        <f t="shared" ref="K10:K73" si="7">I10-J10</f>
        <v>-528</v>
      </c>
      <c r="L10" s="177">
        <f t="shared" ref="L10:L73" si="8">(IF(K10&lt;=$C$3, 0, IF(K10&lt;=$C$4, (K10*$D$4)-$E$4, IF(K10&lt;=$C$5,(K10*$D$5)-$E$5, IF(K10&lt;=$C$6, (K10*$D$6)-$E$6, (K10*$D$7)-$E$7)))))</f>
        <v>0</v>
      </c>
      <c r="M10" s="25">
        <f>(IF(L10&gt;0, (VLOOKUP(H10, 'Parte 2'!$A$19:$I$44,8,FALSE)*IRRF_P1!$E$8), 0))</f>
        <v>0</v>
      </c>
      <c r="N10" s="178">
        <f t="shared" ref="N10:N73" si="9">IF((L10-M10)&lt;=0,0,L10-M10)</f>
        <v>0</v>
      </c>
    </row>
    <row r="11" spans="1:15" x14ac:dyDescent="0.25">
      <c r="A11" s="41"/>
      <c r="B11" s="41"/>
      <c r="C11" s="41"/>
      <c r="D11" s="41"/>
      <c r="E11" s="41"/>
      <c r="F11" s="41"/>
      <c r="G11" s="41"/>
      <c r="H11" s="24" t="s">
        <v>52</v>
      </c>
      <c r="I11" s="25">
        <f>(HLOOKUP(IRRF_P1!H11, 'Parte 3'!$B$8:$AL$37, 4,FALSE))+(HLOOKUP(IRRF_P1!H11, 'Parte 3'!$B$8:$AL$37, 5,FALSE))+(HLOOKUP(IRRF_P1!H11, 'Parte 3'!$B$8:$AL$37, 3,FALSE)+(HLOOKUP(IRRF_P1!H11, 'Parte 3'!$B$8:$AL$37, 6,FALSE))+(HLOOKUP(IRRF_P1!H11, 'Parte 3'!$B$8:$AL$37, 7,FALSE)))</f>
        <v>0</v>
      </c>
      <c r="J11" s="25">
        <f>(IF((HLOOKUP(IRRF_P1!H11, 'Parte 3'!$B$8:$AL$37, 15,FALSE))&lt;=IRRF_P1!$E$9, IRRF_P1!$E$9,(HLOOKUP(IRRF_P1!H11, 'Parte 3'!$B$8:$AL$37, 15,FALSE))))</f>
        <v>528</v>
      </c>
      <c r="K11" s="177">
        <f t="shared" si="7"/>
        <v>-528</v>
      </c>
      <c r="L11" s="177">
        <f t="shared" si="8"/>
        <v>0</v>
      </c>
      <c r="M11" s="25">
        <f>(IF(L11&gt;0, (VLOOKUP(H11, 'Parte 2'!$A$19:$I$44,8,FALSE)*IRRF_P1!$E$8), 0))</f>
        <v>0</v>
      </c>
      <c r="N11" s="178">
        <f t="shared" si="9"/>
        <v>0</v>
      </c>
    </row>
    <row r="12" spans="1:15" x14ac:dyDescent="0.25">
      <c r="A12" s="41"/>
      <c r="B12" s="41"/>
      <c r="C12" s="41"/>
      <c r="D12" s="41"/>
      <c r="E12" s="41"/>
      <c r="F12" s="41"/>
      <c r="G12" s="41"/>
      <c r="H12" s="24" t="s">
        <v>53</v>
      </c>
      <c r="I12" s="25">
        <f>(HLOOKUP(IRRF_P1!H12, 'Parte 3'!$B$8:$AL$37, 4,FALSE))+(HLOOKUP(IRRF_P1!H12, 'Parte 3'!$B$8:$AL$37, 5,FALSE))+(HLOOKUP(IRRF_P1!H12, 'Parte 3'!$B$8:$AL$37, 3,FALSE)+(HLOOKUP(IRRF_P1!H12, 'Parte 3'!$B$8:$AL$37, 6,FALSE))+(HLOOKUP(IRRF_P1!H12, 'Parte 3'!$B$8:$AL$37, 7,FALSE)))</f>
        <v>0</v>
      </c>
      <c r="J12" s="25">
        <f>(IF((HLOOKUP(IRRF_P1!H12, 'Parte 3'!$B$8:$AL$37, 15,FALSE))&lt;=IRRF_P1!$E$9, IRRF_P1!$E$9,(HLOOKUP(IRRF_P1!H12, 'Parte 3'!$B$8:$AL$37, 15,FALSE))))</f>
        <v>528</v>
      </c>
      <c r="K12" s="177">
        <f t="shared" si="7"/>
        <v>-528</v>
      </c>
      <c r="L12" s="177">
        <f t="shared" si="8"/>
        <v>0</v>
      </c>
      <c r="M12" s="25">
        <f>(IF(L12&gt;0, (VLOOKUP(H12, 'Parte 2'!$A$19:$I$44,8,FALSE)*IRRF_P1!$E$8), 0))</f>
        <v>0</v>
      </c>
      <c r="N12" s="178">
        <f t="shared" si="9"/>
        <v>0</v>
      </c>
    </row>
    <row r="13" spans="1:15" x14ac:dyDescent="0.25">
      <c r="A13" s="41"/>
      <c r="B13" s="41"/>
      <c r="C13" s="41"/>
      <c r="D13" s="41"/>
      <c r="E13" s="41"/>
      <c r="F13" s="41"/>
      <c r="G13" s="41"/>
      <c r="H13" s="24" t="s">
        <v>54</v>
      </c>
      <c r="I13" s="25">
        <f>(HLOOKUP(IRRF_P1!H13, 'Parte 3'!$B$8:$AL$37, 4,FALSE))+(HLOOKUP(IRRF_P1!H13, 'Parte 3'!$B$8:$AL$37, 5,FALSE))+(HLOOKUP(IRRF_P1!H13, 'Parte 3'!$B$8:$AL$37, 3,FALSE)+(HLOOKUP(IRRF_P1!H13, 'Parte 3'!$B$8:$AL$37, 6,FALSE))+(HLOOKUP(IRRF_P1!H13, 'Parte 3'!$B$8:$AL$37, 7,FALSE)))</f>
        <v>0</v>
      </c>
      <c r="J13" s="25">
        <f>(IF((HLOOKUP(IRRF_P1!H13, 'Parte 3'!$B$8:$AL$37, 15,FALSE))&lt;=IRRF_P1!$E$9, IRRF_P1!$E$9,(HLOOKUP(IRRF_P1!H13, 'Parte 3'!$B$8:$AL$37, 15,FALSE))))</f>
        <v>528</v>
      </c>
      <c r="K13" s="177">
        <f t="shared" si="7"/>
        <v>-528</v>
      </c>
      <c r="L13" s="177">
        <f t="shared" si="8"/>
        <v>0</v>
      </c>
      <c r="M13" s="25">
        <f>(IF(L13&gt;0, (VLOOKUP(H13, 'Parte 2'!$A$19:$I$44,8,FALSE)*IRRF_P1!$E$8), 0))</f>
        <v>0</v>
      </c>
      <c r="N13" s="178">
        <f t="shared" si="9"/>
        <v>0</v>
      </c>
      <c r="O13" s="8"/>
    </row>
    <row r="14" spans="1:15" x14ac:dyDescent="0.25">
      <c r="A14" s="41"/>
      <c r="B14" s="41"/>
      <c r="C14" s="41"/>
      <c r="D14" s="41"/>
      <c r="E14" s="41"/>
      <c r="F14" s="41"/>
      <c r="G14" s="41"/>
      <c r="H14" s="24" t="s">
        <v>55</v>
      </c>
      <c r="I14" s="25" t="e">
        <f>(HLOOKUP(IRRF_P1!H14, 'Parte 3'!$B$8:$AL$37, 4,FALSE))+(HLOOKUP(IRRF_P1!H14, 'Parte 3'!$B$8:$AL$37, 5,FALSE))+(HLOOKUP(IRRF_P1!H14, 'Parte 3'!$B$8:$AL$37, 3,FALSE)+(HLOOKUP(IRRF_P1!H14, 'Parte 3'!$B$8:$AL$37, 6,FALSE))+(HLOOKUP(IRRF_P1!H14, 'Parte 3'!$B$8:$AL$37, 7,FALSE)))</f>
        <v>#N/A</v>
      </c>
      <c r="J14" s="25" t="e">
        <f>(IF((HLOOKUP(IRRF_P1!H14, 'Parte 3'!$B$8:$AL$37, 15,FALSE))&lt;=IRRF_P1!$E$9, IRRF_P1!$E$9,(HLOOKUP(IRRF_P1!H14, 'Parte 3'!$B$8:$AL$37, 15,FALSE))))</f>
        <v>#N/A</v>
      </c>
      <c r="K14" s="177" t="e">
        <f t="shared" si="7"/>
        <v>#N/A</v>
      </c>
      <c r="L14" s="177" t="e">
        <f t="shared" si="8"/>
        <v>#N/A</v>
      </c>
      <c r="M14" s="25" t="e">
        <f>(IF(L14&gt;0, (VLOOKUP(H14, 'Parte 2'!$A$19:$I$44,8,FALSE)*IRRF_P1!$E$8), 0))</f>
        <v>#N/A</v>
      </c>
      <c r="N14" s="178" t="e">
        <f t="shared" si="9"/>
        <v>#N/A</v>
      </c>
    </row>
    <row r="15" spans="1:15" x14ac:dyDescent="0.25">
      <c r="A15" s="41"/>
      <c r="B15" s="41"/>
      <c r="C15" s="41"/>
      <c r="D15" s="41"/>
      <c r="E15" s="41"/>
      <c r="F15" s="41"/>
      <c r="G15" s="41"/>
      <c r="H15" s="24" t="s">
        <v>57</v>
      </c>
      <c r="I15" s="25" t="e">
        <f>(HLOOKUP(IRRF_P1!H15, 'Parte 3'!$B$8:$AL$37, 4,FALSE))+(HLOOKUP(IRRF_P1!H15, 'Parte 3'!$B$8:$AL$37, 5,FALSE))+(HLOOKUP(IRRF_P1!H15, 'Parte 3'!$B$8:$AL$37, 3,FALSE)+(HLOOKUP(IRRF_P1!H15, 'Parte 3'!$B$8:$AL$37, 6,FALSE))+(HLOOKUP(IRRF_P1!H15, 'Parte 3'!$B$8:$AL$37, 7,FALSE)))</f>
        <v>#N/A</v>
      </c>
      <c r="J15" s="25" t="e">
        <f>(IF((HLOOKUP(IRRF_P1!H15, 'Parte 3'!$B$8:$AL$37, 15,FALSE))&lt;=IRRF_P1!$E$9, IRRF_P1!$E$9,(HLOOKUP(IRRF_P1!H15, 'Parte 3'!$B$8:$AL$37, 15,FALSE))))</f>
        <v>#N/A</v>
      </c>
      <c r="K15" s="177" t="e">
        <f t="shared" si="7"/>
        <v>#N/A</v>
      </c>
      <c r="L15" s="177" t="e">
        <f t="shared" si="8"/>
        <v>#N/A</v>
      </c>
      <c r="M15" s="25" t="e">
        <f>(IF(L15&gt;0, (VLOOKUP(H15, 'Parte 2'!$A$19:$I$44,8,FALSE)*IRRF_P1!$E$8), 0))</f>
        <v>#N/A</v>
      </c>
      <c r="N15" s="178" t="e">
        <f t="shared" si="9"/>
        <v>#N/A</v>
      </c>
    </row>
    <row r="16" spans="1:15" x14ac:dyDescent="0.25">
      <c r="A16" s="41"/>
      <c r="B16" s="41"/>
      <c r="C16" s="41"/>
      <c r="D16" s="41"/>
      <c r="E16" s="41"/>
      <c r="F16" s="41"/>
      <c r="G16" s="41"/>
      <c r="H16" s="24" t="s">
        <v>58</v>
      </c>
      <c r="I16" s="25" t="e">
        <f>(HLOOKUP(IRRF_P1!H16, 'Parte 3'!$B$8:$AL$37, 4,FALSE))+(HLOOKUP(IRRF_P1!H16, 'Parte 3'!$B$8:$AL$37, 5,FALSE))+(HLOOKUP(IRRF_P1!H16, 'Parte 3'!$B$8:$AL$37, 3,FALSE)+(HLOOKUP(IRRF_P1!H16, 'Parte 3'!$B$8:$AL$37, 6,FALSE))+(HLOOKUP(IRRF_P1!H16, 'Parte 3'!$B$8:$AL$37, 7,FALSE)))</f>
        <v>#N/A</v>
      </c>
      <c r="J16" s="25" t="e">
        <f>(IF((HLOOKUP(IRRF_P1!H16, 'Parte 3'!$B$8:$AL$37, 15,FALSE))&lt;=IRRF_P1!$E$9, IRRF_P1!$E$9,(HLOOKUP(IRRF_P1!H16, 'Parte 3'!$B$8:$AL$37, 15,FALSE))))</f>
        <v>#N/A</v>
      </c>
      <c r="K16" s="177" t="e">
        <f t="shared" si="7"/>
        <v>#N/A</v>
      </c>
      <c r="L16" s="177" t="e">
        <f t="shared" si="8"/>
        <v>#N/A</v>
      </c>
      <c r="M16" s="25" t="e">
        <f>(IF(L16&gt;0, (VLOOKUP(H16, 'Parte 2'!$A$19:$I$44,8,FALSE)*IRRF_P1!$E$8), 0))</f>
        <v>#N/A</v>
      </c>
      <c r="N16" s="178" t="e">
        <f t="shared" si="9"/>
        <v>#N/A</v>
      </c>
    </row>
    <row r="17" spans="1:14" x14ac:dyDescent="0.25">
      <c r="A17" s="41"/>
      <c r="B17" s="41"/>
      <c r="C17" s="41"/>
      <c r="D17" s="41"/>
      <c r="E17" s="41"/>
      <c r="F17" s="41"/>
      <c r="G17" s="41"/>
      <c r="H17" s="24" t="s">
        <v>59</v>
      </c>
      <c r="I17" s="25" t="e">
        <f>(HLOOKUP(IRRF_P1!H17, 'Parte 3'!$B$8:$AL$37, 4,FALSE))+(HLOOKUP(IRRF_P1!H17, 'Parte 3'!$B$8:$AL$37, 5,FALSE))+(HLOOKUP(IRRF_P1!H17, 'Parte 3'!$B$8:$AL$37, 3,FALSE)+(HLOOKUP(IRRF_P1!H17, 'Parte 3'!$B$8:$AL$37, 6,FALSE))+(HLOOKUP(IRRF_P1!H17, 'Parte 3'!$B$8:$AL$37, 7,FALSE)))</f>
        <v>#N/A</v>
      </c>
      <c r="J17" s="25" t="e">
        <f>(IF((HLOOKUP(IRRF_P1!H17, 'Parte 3'!$B$8:$AL$37, 15,FALSE))&lt;=IRRF_P1!$E$9, IRRF_P1!$E$9,(HLOOKUP(IRRF_P1!H17, 'Parte 3'!$B$8:$AL$37, 15,FALSE))))</f>
        <v>#N/A</v>
      </c>
      <c r="K17" s="177" t="e">
        <f t="shared" si="7"/>
        <v>#N/A</v>
      </c>
      <c r="L17" s="177" t="e">
        <f t="shared" si="8"/>
        <v>#N/A</v>
      </c>
      <c r="M17" s="25" t="e">
        <f>(IF(L17&gt;0, (VLOOKUP(H17, 'Parte 2'!$A$19:$I$44,8,FALSE)*IRRF_P1!$E$8), 0))</f>
        <v>#N/A</v>
      </c>
      <c r="N17" s="178" t="e">
        <f t="shared" si="9"/>
        <v>#N/A</v>
      </c>
    </row>
    <row r="18" spans="1:14" x14ac:dyDescent="0.25">
      <c r="A18" s="41"/>
      <c r="B18" s="41"/>
      <c r="C18" s="41"/>
      <c r="D18" s="41"/>
      <c r="E18" s="41"/>
      <c r="F18" s="41"/>
      <c r="G18" s="41"/>
      <c r="H18" s="24" t="s">
        <v>60</v>
      </c>
      <c r="I18" s="25" t="e">
        <f>(HLOOKUP(IRRF_P1!H18, 'Parte 3'!$B$8:$AL$37, 4,FALSE))+(HLOOKUP(IRRF_P1!H18, 'Parte 3'!$B$8:$AL$37, 5,FALSE))+(HLOOKUP(IRRF_P1!H18, 'Parte 3'!$B$8:$AL$37, 3,FALSE)+(HLOOKUP(IRRF_P1!H18, 'Parte 3'!$B$8:$AL$37, 6,FALSE))+(HLOOKUP(IRRF_P1!H18, 'Parte 3'!$B$8:$AL$37, 7,FALSE)))</f>
        <v>#N/A</v>
      </c>
      <c r="J18" s="25" t="e">
        <f>(IF((HLOOKUP(IRRF_P1!H18, 'Parte 3'!$B$8:$AL$37, 15,FALSE))&lt;=IRRF_P1!$E$9, IRRF_P1!$E$9,(HLOOKUP(IRRF_P1!H18, 'Parte 3'!$B$8:$AL$37, 15,FALSE))))</f>
        <v>#N/A</v>
      </c>
      <c r="K18" s="177" t="e">
        <f t="shared" si="7"/>
        <v>#N/A</v>
      </c>
      <c r="L18" s="177" t="e">
        <f t="shared" si="8"/>
        <v>#N/A</v>
      </c>
      <c r="M18" s="25" t="e">
        <f>(IF(L18&gt;0, (VLOOKUP(H18, 'Parte 2'!$A$19:$I$44,8,FALSE)*IRRF_P1!$E$8), 0))</f>
        <v>#N/A</v>
      </c>
      <c r="N18" s="178" t="e">
        <f t="shared" si="9"/>
        <v>#N/A</v>
      </c>
    </row>
    <row r="19" spans="1:14" x14ac:dyDescent="0.25">
      <c r="A19" s="41"/>
      <c r="B19" s="41"/>
      <c r="C19" s="41"/>
      <c r="D19" s="41"/>
      <c r="E19" s="41"/>
      <c r="F19" s="41"/>
      <c r="G19" s="41"/>
      <c r="H19" s="24" t="s">
        <v>61</v>
      </c>
      <c r="I19" s="25" t="e">
        <f>(HLOOKUP(IRRF_P1!H19, 'Parte 3'!$B$8:$AL$37, 4,FALSE))+(HLOOKUP(IRRF_P1!H19, 'Parte 3'!$B$8:$AL$37, 5,FALSE))+(HLOOKUP(IRRF_P1!H19, 'Parte 3'!$B$8:$AL$37, 3,FALSE)+(HLOOKUP(IRRF_P1!H19, 'Parte 3'!$B$8:$AL$37, 6,FALSE))+(HLOOKUP(IRRF_P1!H19, 'Parte 3'!$B$8:$AL$37, 7,FALSE)))</f>
        <v>#N/A</v>
      </c>
      <c r="J19" s="25" t="e">
        <f>(IF((HLOOKUP(IRRF_P1!H19, 'Parte 3'!$B$8:$AL$37, 15,FALSE))&lt;=IRRF_P1!$E$9, IRRF_P1!$E$9,(HLOOKUP(IRRF_P1!H19, 'Parte 3'!$B$8:$AL$37, 15,FALSE))))</f>
        <v>#N/A</v>
      </c>
      <c r="K19" s="177" t="e">
        <f t="shared" si="7"/>
        <v>#N/A</v>
      </c>
      <c r="L19" s="177" t="e">
        <f t="shared" si="8"/>
        <v>#N/A</v>
      </c>
      <c r="M19" s="25" t="e">
        <f>(IF(L19&gt;0, (VLOOKUP(H19, 'Parte 2'!$A$19:$I$44,8,FALSE)*IRRF_P1!$E$8), 0))</f>
        <v>#N/A</v>
      </c>
      <c r="N19" s="178" t="e">
        <f t="shared" si="9"/>
        <v>#N/A</v>
      </c>
    </row>
    <row r="20" spans="1:14" x14ac:dyDescent="0.25">
      <c r="A20" s="41"/>
      <c r="B20" s="41"/>
      <c r="C20" s="41"/>
      <c r="D20" s="41"/>
      <c r="E20" s="41"/>
      <c r="F20" s="41"/>
      <c r="G20" s="41"/>
      <c r="H20" s="24" t="s">
        <v>62</v>
      </c>
      <c r="I20" s="25" t="e">
        <f>(HLOOKUP(IRRF_P1!H20, 'Parte 3'!$B$8:$AL$37, 4,FALSE))+(HLOOKUP(IRRF_P1!H20, 'Parte 3'!$B$8:$AL$37, 5,FALSE))+(HLOOKUP(IRRF_P1!H20, 'Parte 3'!$B$8:$AL$37, 3,FALSE)+(HLOOKUP(IRRF_P1!H20, 'Parte 3'!$B$8:$AL$37, 6,FALSE))+(HLOOKUP(IRRF_P1!H20, 'Parte 3'!$B$8:$AL$37, 7,FALSE)))</f>
        <v>#N/A</v>
      </c>
      <c r="J20" s="25" t="e">
        <f>(IF((HLOOKUP(IRRF_P1!H20, 'Parte 3'!$B$8:$AL$37, 15,FALSE))&lt;=IRRF_P1!$E$9, IRRF_P1!$E$9,(HLOOKUP(IRRF_P1!H20, 'Parte 3'!$B$8:$AL$37, 15,FALSE))))</f>
        <v>#N/A</v>
      </c>
      <c r="K20" s="177" t="e">
        <f t="shared" si="7"/>
        <v>#N/A</v>
      </c>
      <c r="L20" s="177" t="e">
        <f t="shared" si="8"/>
        <v>#N/A</v>
      </c>
      <c r="M20" s="25" t="e">
        <f>(IF(L20&gt;0, (VLOOKUP(H20, 'Parte 2'!$A$19:$I$44,8,FALSE)*IRRF_P1!$E$8), 0))</f>
        <v>#N/A</v>
      </c>
      <c r="N20" s="178" t="e">
        <f t="shared" si="9"/>
        <v>#N/A</v>
      </c>
    </row>
    <row r="21" spans="1:14" x14ac:dyDescent="0.25">
      <c r="A21" s="41"/>
      <c r="B21" s="41"/>
      <c r="C21" s="41"/>
      <c r="D21" s="41"/>
      <c r="E21" s="41"/>
      <c r="F21" s="41"/>
      <c r="G21" s="41"/>
      <c r="H21" s="24" t="s">
        <v>63</v>
      </c>
      <c r="I21" s="25" t="e">
        <f>(HLOOKUP(IRRF_P1!H21, 'Parte 3'!$B$8:$AL$37, 4,FALSE))+(HLOOKUP(IRRF_P1!H21, 'Parte 3'!$B$8:$AL$37, 5,FALSE))+(HLOOKUP(IRRF_P1!H21, 'Parte 3'!$B$8:$AL$37, 3,FALSE)+(HLOOKUP(IRRF_P1!H21, 'Parte 3'!$B$8:$AL$37, 6,FALSE))+(HLOOKUP(IRRF_P1!H21, 'Parte 3'!$B$8:$AL$37, 7,FALSE)))</f>
        <v>#N/A</v>
      </c>
      <c r="J21" s="25" t="e">
        <f>(IF((HLOOKUP(IRRF_P1!H21, 'Parte 3'!$B$8:$AL$37, 15,FALSE))&lt;=IRRF_P1!$E$9, IRRF_P1!$E$9,(HLOOKUP(IRRF_P1!H21, 'Parte 3'!$B$8:$AL$37, 15,FALSE))))</f>
        <v>#N/A</v>
      </c>
      <c r="K21" s="177" t="e">
        <f t="shared" si="7"/>
        <v>#N/A</v>
      </c>
      <c r="L21" s="177" t="e">
        <f t="shared" si="8"/>
        <v>#N/A</v>
      </c>
      <c r="M21" s="25" t="e">
        <f>(IF(L21&gt;0, (VLOOKUP(H21, 'Parte 2'!$A$19:$I$44,8,FALSE)*IRRF_P1!$E$8), 0))</f>
        <v>#N/A</v>
      </c>
      <c r="N21" s="178" t="e">
        <f t="shared" si="9"/>
        <v>#N/A</v>
      </c>
    </row>
    <row r="22" spans="1:14" x14ac:dyDescent="0.25">
      <c r="A22" s="41"/>
      <c r="B22" s="41"/>
      <c r="C22" s="41"/>
      <c r="D22" s="41"/>
      <c r="E22" s="41"/>
      <c r="F22" s="41"/>
      <c r="G22" s="41"/>
      <c r="H22" s="24" t="s">
        <v>64</v>
      </c>
      <c r="I22" s="25" t="e">
        <f>(HLOOKUP(IRRF_P1!H22, 'Parte 3'!$B$8:$AL$37, 4,FALSE))+(HLOOKUP(IRRF_P1!H22, 'Parte 3'!$B$8:$AL$37, 5,FALSE))+(HLOOKUP(IRRF_P1!H22, 'Parte 3'!$B$8:$AL$37, 3,FALSE)+(HLOOKUP(IRRF_P1!H22, 'Parte 3'!$B$8:$AL$37, 6,FALSE))+(HLOOKUP(IRRF_P1!H22, 'Parte 3'!$B$8:$AL$37, 7,FALSE)))</f>
        <v>#N/A</v>
      </c>
      <c r="J22" s="25" t="e">
        <f>(IF((HLOOKUP(IRRF_P1!H22, 'Parte 3'!$B$8:$AL$37, 15,FALSE))&lt;=IRRF_P1!$E$9, IRRF_P1!$E$9,(HLOOKUP(IRRF_P1!H22, 'Parte 3'!$B$8:$AL$37, 15,FALSE))))</f>
        <v>#N/A</v>
      </c>
      <c r="K22" s="177" t="e">
        <f t="shared" si="7"/>
        <v>#N/A</v>
      </c>
      <c r="L22" s="177" t="e">
        <f t="shared" si="8"/>
        <v>#N/A</v>
      </c>
      <c r="M22" s="25" t="e">
        <f>(IF(L22&gt;0, (VLOOKUP(H22, 'Parte 2'!$A$19:$I$44,8,FALSE)*IRRF_P1!$E$8), 0))</f>
        <v>#N/A</v>
      </c>
      <c r="N22" s="178" t="e">
        <f t="shared" si="9"/>
        <v>#N/A</v>
      </c>
    </row>
    <row r="23" spans="1:14" x14ac:dyDescent="0.25">
      <c r="A23" s="41"/>
      <c r="B23" s="41"/>
      <c r="C23" s="41"/>
      <c r="D23" s="41"/>
      <c r="E23" s="41"/>
      <c r="F23" s="41"/>
      <c r="G23" s="41"/>
      <c r="H23" s="24" t="s">
        <v>65</v>
      </c>
      <c r="I23" s="25" t="e">
        <f>(HLOOKUP(IRRF_P1!H23, 'Parte 3'!$B$8:$AL$37, 4,FALSE))+(HLOOKUP(IRRF_P1!H23, 'Parte 3'!$B$8:$AL$37, 5,FALSE))+(HLOOKUP(IRRF_P1!H23, 'Parte 3'!$B$8:$AL$37, 3,FALSE)+(HLOOKUP(IRRF_P1!H23, 'Parte 3'!$B$8:$AL$37, 6,FALSE))+(HLOOKUP(IRRF_P1!H23, 'Parte 3'!$B$8:$AL$37, 7,FALSE)))</f>
        <v>#N/A</v>
      </c>
      <c r="J23" s="25" t="e">
        <f>(IF((HLOOKUP(IRRF_P1!H23, 'Parte 3'!$B$8:$AL$37, 15,FALSE))&lt;=IRRF_P1!$E$9, IRRF_P1!$E$9,(HLOOKUP(IRRF_P1!H23, 'Parte 3'!$B$8:$AL$37, 15,FALSE))))</f>
        <v>#N/A</v>
      </c>
      <c r="K23" s="177" t="e">
        <f t="shared" si="7"/>
        <v>#N/A</v>
      </c>
      <c r="L23" s="177" t="e">
        <f t="shared" si="8"/>
        <v>#N/A</v>
      </c>
      <c r="M23" s="25" t="e">
        <f>(IF(L23&gt;0, (VLOOKUP(H23, 'Parte 2'!$A$19:$I$44,8,FALSE)*IRRF_P1!$E$8), 0))</f>
        <v>#N/A</v>
      </c>
      <c r="N23" s="178" t="e">
        <f t="shared" si="9"/>
        <v>#N/A</v>
      </c>
    </row>
    <row r="24" spans="1:14" x14ac:dyDescent="0.25">
      <c r="A24" s="41"/>
      <c r="B24" s="41"/>
      <c r="C24" s="41"/>
      <c r="D24" s="41"/>
      <c r="E24" s="41"/>
      <c r="F24" s="41"/>
      <c r="G24" s="41"/>
      <c r="H24" s="24" t="s">
        <v>66</v>
      </c>
      <c r="I24" s="25" t="e">
        <f>(HLOOKUP(IRRF_P1!H24, 'Parte 3'!$B$8:$AL$37, 4,FALSE))+(HLOOKUP(IRRF_P1!H24, 'Parte 3'!$B$8:$AL$37, 5,FALSE))+(HLOOKUP(IRRF_P1!H24, 'Parte 3'!$B$8:$AL$37, 3,FALSE)+(HLOOKUP(IRRF_P1!H24, 'Parte 3'!$B$8:$AL$37, 6,FALSE))+(HLOOKUP(IRRF_P1!H24, 'Parte 3'!$B$8:$AL$37, 7,FALSE)))</f>
        <v>#N/A</v>
      </c>
      <c r="J24" s="25" t="e">
        <f>(IF((HLOOKUP(IRRF_P1!H24, 'Parte 3'!$B$8:$AL$37, 15,FALSE))&lt;=IRRF_P1!$E$9, IRRF_P1!$E$9,(HLOOKUP(IRRF_P1!H24, 'Parte 3'!$B$8:$AL$37, 15,FALSE))))</f>
        <v>#N/A</v>
      </c>
      <c r="K24" s="177" t="e">
        <f t="shared" si="7"/>
        <v>#N/A</v>
      </c>
      <c r="L24" s="177" t="e">
        <f t="shared" si="8"/>
        <v>#N/A</v>
      </c>
      <c r="M24" s="25" t="e">
        <f>(IF(L24&gt;0, (VLOOKUP(H24, 'Parte 2'!$A$19:$I$44,8,FALSE)*IRRF_P1!$E$8), 0))</f>
        <v>#N/A</v>
      </c>
      <c r="N24" s="178" t="e">
        <f t="shared" si="9"/>
        <v>#N/A</v>
      </c>
    </row>
    <row r="25" spans="1:14" x14ac:dyDescent="0.25">
      <c r="A25" s="41"/>
      <c r="B25" s="41"/>
      <c r="C25" s="41"/>
      <c r="D25" s="41"/>
      <c r="E25" s="41"/>
      <c r="F25" s="41"/>
      <c r="G25" s="41"/>
      <c r="H25" s="24" t="s">
        <v>67</v>
      </c>
      <c r="I25" s="25" t="e">
        <f>(HLOOKUP(IRRF_P1!H25, 'Parte 3'!$B$8:$AL$37, 4,FALSE))+(HLOOKUP(IRRF_P1!H25, 'Parte 3'!$B$8:$AL$37, 5,FALSE))+(HLOOKUP(IRRF_P1!H25, 'Parte 3'!$B$8:$AL$37, 3,FALSE)+(HLOOKUP(IRRF_P1!H25, 'Parte 3'!$B$8:$AL$37, 6,FALSE))+(HLOOKUP(IRRF_P1!H25, 'Parte 3'!$B$8:$AL$37, 7,FALSE)))</f>
        <v>#N/A</v>
      </c>
      <c r="J25" s="25" t="e">
        <f>(IF((HLOOKUP(IRRF_P1!H25, 'Parte 3'!$B$8:$AL$37, 15,FALSE))&lt;=IRRF_P1!$E$9, IRRF_P1!$E$9,(HLOOKUP(IRRF_P1!H25, 'Parte 3'!$B$8:$AL$37, 15,FALSE))))</f>
        <v>#N/A</v>
      </c>
      <c r="K25" s="177" t="e">
        <f t="shared" si="7"/>
        <v>#N/A</v>
      </c>
      <c r="L25" s="177" t="e">
        <f t="shared" si="8"/>
        <v>#N/A</v>
      </c>
      <c r="M25" s="25" t="e">
        <f>(IF(L25&gt;0, (VLOOKUP(H25, 'Parte 2'!$A$19:$I$44,8,FALSE)*IRRF_P1!$E$8), 0))</f>
        <v>#N/A</v>
      </c>
      <c r="N25" s="178" t="e">
        <f t="shared" si="9"/>
        <v>#N/A</v>
      </c>
    </row>
    <row r="26" spans="1:14" x14ac:dyDescent="0.25">
      <c r="A26" s="41"/>
      <c r="B26" s="41"/>
      <c r="C26" s="41"/>
      <c r="D26" s="41"/>
      <c r="E26" s="41"/>
      <c r="F26" s="41"/>
      <c r="G26" s="41"/>
      <c r="H26" s="24" t="s">
        <v>68</v>
      </c>
      <c r="I26" s="25" t="e">
        <f>(HLOOKUP(IRRF_P1!H26, 'Parte 3'!$B$8:$AL$37, 4,FALSE))+(HLOOKUP(IRRF_P1!H26, 'Parte 3'!$B$8:$AL$37, 5,FALSE))+(HLOOKUP(IRRF_P1!H26, 'Parte 3'!$B$8:$AL$37, 3,FALSE)+(HLOOKUP(IRRF_P1!H26, 'Parte 3'!$B$8:$AL$37, 6,FALSE))+(HLOOKUP(IRRF_P1!H26, 'Parte 3'!$B$8:$AL$37, 7,FALSE)))</f>
        <v>#N/A</v>
      </c>
      <c r="J26" s="25" t="e">
        <f>(IF((HLOOKUP(IRRF_P1!H26, 'Parte 3'!$B$8:$AL$37, 15,FALSE))&lt;=IRRF_P1!$E$9, IRRF_P1!$E$9,(HLOOKUP(IRRF_P1!H26, 'Parte 3'!$B$8:$AL$37, 15,FALSE))))</f>
        <v>#N/A</v>
      </c>
      <c r="K26" s="177" t="e">
        <f t="shared" si="7"/>
        <v>#N/A</v>
      </c>
      <c r="L26" s="177" t="e">
        <f t="shared" si="8"/>
        <v>#N/A</v>
      </c>
      <c r="M26" s="25" t="e">
        <f>(IF(L26&gt;0, (VLOOKUP(H26, 'Parte 2'!$A$19:$I$44,8,FALSE)*IRRF_P1!$E$8), 0))</f>
        <v>#N/A</v>
      </c>
      <c r="N26" s="178" t="e">
        <f t="shared" si="9"/>
        <v>#N/A</v>
      </c>
    </row>
    <row r="27" spans="1:14" x14ac:dyDescent="0.25">
      <c r="A27" s="41"/>
      <c r="B27" s="41"/>
      <c r="C27" s="41"/>
      <c r="D27" s="41"/>
      <c r="E27" s="41"/>
      <c r="F27" s="41"/>
      <c r="G27" s="41"/>
      <c r="H27" s="24" t="s">
        <v>69</v>
      </c>
      <c r="I27" s="25" t="e">
        <f>(HLOOKUP(IRRF_P1!H27, 'Parte 3'!$B$8:$AL$37, 4,FALSE))+(HLOOKUP(IRRF_P1!H27, 'Parte 3'!$B$8:$AL$37, 5,FALSE))+(HLOOKUP(IRRF_P1!H27, 'Parte 3'!$B$8:$AL$37, 3,FALSE)+(HLOOKUP(IRRF_P1!H27, 'Parte 3'!$B$8:$AL$37, 6,FALSE))+(HLOOKUP(IRRF_P1!H27, 'Parte 3'!$B$8:$AL$37, 7,FALSE)))</f>
        <v>#N/A</v>
      </c>
      <c r="J27" s="25" t="e">
        <f>(IF((HLOOKUP(IRRF_P1!H27, 'Parte 3'!$B$8:$AL$37, 15,FALSE))&lt;=IRRF_P1!$E$9, IRRF_P1!$E$9,(HLOOKUP(IRRF_P1!H27, 'Parte 3'!$B$8:$AL$37, 15,FALSE))))</f>
        <v>#N/A</v>
      </c>
      <c r="K27" s="177" t="e">
        <f t="shared" si="7"/>
        <v>#N/A</v>
      </c>
      <c r="L27" s="177" t="e">
        <f t="shared" si="8"/>
        <v>#N/A</v>
      </c>
      <c r="M27" s="25" t="e">
        <f>(IF(L27&gt;0, (VLOOKUP(H27, 'Parte 2'!$A$19:$I$44,8,FALSE)*IRRF_P1!$E$8), 0))</f>
        <v>#N/A</v>
      </c>
      <c r="N27" s="178" t="e">
        <f t="shared" si="9"/>
        <v>#N/A</v>
      </c>
    </row>
    <row r="28" spans="1:14" x14ac:dyDescent="0.25">
      <c r="A28" s="41"/>
      <c r="B28" s="41"/>
      <c r="C28" s="41"/>
      <c r="D28" s="41"/>
      <c r="E28" s="41"/>
      <c r="F28" s="41"/>
      <c r="G28" s="41"/>
      <c r="H28" s="24" t="s">
        <v>70</v>
      </c>
      <c r="I28" s="25" t="e">
        <f>(HLOOKUP(IRRF_P1!H28, 'Parte 3'!$B$8:$AL$37, 4,FALSE))+(HLOOKUP(IRRF_P1!H28, 'Parte 3'!$B$8:$AL$37, 5,FALSE))+(HLOOKUP(IRRF_P1!H28, 'Parte 3'!$B$8:$AL$37, 3,FALSE)+(HLOOKUP(IRRF_P1!H28, 'Parte 3'!$B$8:$AL$37, 6,FALSE))+(HLOOKUP(IRRF_P1!H28, 'Parte 3'!$B$8:$AL$37, 7,FALSE)))</f>
        <v>#N/A</v>
      </c>
      <c r="J28" s="25" t="e">
        <f>(IF((HLOOKUP(IRRF_P1!H28, 'Parte 3'!$B$8:$AL$37, 15,FALSE))&lt;=IRRF_P1!$E$9, IRRF_P1!$E$9,(HLOOKUP(IRRF_P1!H28, 'Parte 3'!$B$8:$AL$37, 15,FALSE))))</f>
        <v>#N/A</v>
      </c>
      <c r="K28" s="177" t="e">
        <f t="shared" si="7"/>
        <v>#N/A</v>
      </c>
      <c r="L28" s="177" t="e">
        <f t="shared" si="8"/>
        <v>#N/A</v>
      </c>
      <c r="M28" s="25" t="e">
        <f>(IF(L28&gt;0, (VLOOKUP(H28, 'Parte 2'!$A$19:$I$44,8,FALSE)*IRRF_P1!$E$8), 0))</f>
        <v>#N/A</v>
      </c>
      <c r="N28" s="178" t="e">
        <f t="shared" si="9"/>
        <v>#N/A</v>
      </c>
    </row>
    <row r="29" spans="1:14" x14ac:dyDescent="0.25">
      <c r="A29" s="41"/>
      <c r="B29" s="41"/>
      <c r="C29" s="41"/>
      <c r="D29" s="41"/>
      <c r="E29" s="41"/>
      <c r="F29" s="41"/>
      <c r="G29" s="41"/>
      <c r="H29" s="24" t="s">
        <v>71</v>
      </c>
      <c r="I29" s="25" t="e">
        <f>(HLOOKUP(IRRF_P1!H29, 'Parte 3'!$B$8:$AL$37, 4,FALSE))+(HLOOKUP(IRRF_P1!H29, 'Parte 3'!$B$8:$AL$37, 5,FALSE))+(HLOOKUP(IRRF_P1!H29, 'Parte 3'!$B$8:$AL$37, 3,FALSE)+(HLOOKUP(IRRF_P1!H29, 'Parte 3'!$B$8:$AL$37, 6,FALSE))+(HLOOKUP(IRRF_P1!H29, 'Parte 3'!$B$8:$AL$37, 7,FALSE)))</f>
        <v>#N/A</v>
      </c>
      <c r="J29" s="25" t="e">
        <f>(IF((HLOOKUP(IRRF_P1!H29, 'Parte 3'!$B$8:$AL$37, 15,FALSE))&lt;=IRRF_P1!$E$9, IRRF_P1!$E$9,(HLOOKUP(IRRF_P1!H29, 'Parte 3'!$B$8:$AL$37, 15,FALSE))))</f>
        <v>#N/A</v>
      </c>
      <c r="K29" s="177" t="e">
        <f t="shared" si="7"/>
        <v>#N/A</v>
      </c>
      <c r="L29" s="177" t="e">
        <f t="shared" si="8"/>
        <v>#N/A</v>
      </c>
      <c r="M29" s="25" t="e">
        <f>(IF(L29&gt;0, (VLOOKUP(H29, 'Parte 2'!$A$19:$I$44,8,FALSE)*IRRF_P1!$E$8), 0))</f>
        <v>#N/A</v>
      </c>
      <c r="N29" s="178" t="e">
        <f t="shared" si="9"/>
        <v>#N/A</v>
      </c>
    </row>
    <row r="30" spans="1:14" x14ac:dyDescent="0.25">
      <c r="A30" s="41"/>
      <c r="B30" s="41"/>
      <c r="C30" s="41"/>
      <c r="D30" s="41"/>
      <c r="E30" s="41"/>
      <c r="F30" s="41"/>
      <c r="G30" s="41"/>
      <c r="H30" s="24" t="s">
        <v>72</v>
      </c>
      <c r="I30" s="25" t="e">
        <f>(HLOOKUP(IRRF_P1!H30, 'Parte 3'!$B$8:$AL$37, 4,FALSE))+(HLOOKUP(IRRF_P1!H30, 'Parte 3'!$B$8:$AL$37, 5,FALSE))+(HLOOKUP(IRRF_P1!H30, 'Parte 3'!$B$8:$AL$37, 3,FALSE)+(HLOOKUP(IRRF_P1!H30, 'Parte 3'!$B$8:$AL$37, 6,FALSE))+(HLOOKUP(IRRF_P1!H30, 'Parte 3'!$B$8:$AL$37, 7,FALSE)))</f>
        <v>#N/A</v>
      </c>
      <c r="J30" s="25" t="e">
        <f>(IF((HLOOKUP(IRRF_P1!H30, 'Parte 3'!$B$8:$AL$37, 15,FALSE))&lt;=IRRF_P1!$E$9, IRRF_P1!$E$9,(HLOOKUP(IRRF_P1!H30, 'Parte 3'!$B$8:$AL$37, 15,FALSE))))</f>
        <v>#N/A</v>
      </c>
      <c r="K30" s="177" t="e">
        <f t="shared" si="7"/>
        <v>#N/A</v>
      </c>
      <c r="L30" s="177" t="e">
        <f t="shared" si="8"/>
        <v>#N/A</v>
      </c>
      <c r="M30" s="25" t="e">
        <f>(IF(L30&gt;0, (VLOOKUP(H30, 'Parte 2'!$A$19:$I$44,8,FALSE)*IRRF_P1!$E$8), 0))</f>
        <v>#N/A</v>
      </c>
      <c r="N30" s="178" t="e">
        <f t="shared" si="9"/>
        <v>#N/A</v>
      </c>
    </row>
    <row r="31" spans="1:14" x14ac:dyDescent="0.25">
      <c r="A31" s="41"/>
      <c r="B31" s="41"/>
      <c r="C31" s="41"/>
      <c r="D31" s="41"/>
      <c r="E31" s="41"/>
      <c r="F31" s="41"/>
      <c r="G31" s="41"/>
      <c r="H31" s="24" t="s">
        <v>73</v>
      </c>
      <c r="I31" s="25" t="e">
        <f>(HLOOKUP(IRRF_P1!H31, 'Parte 3'!$B$8:$AL$37, 4,FALSE))+(HLOOKUP(IRRF_P1!H31, 'Parte 3'!$B$8:$AL$37, 5,FALSE))+(HLOOKUP(IRRF_P1!H31, 'Parte 3'!$B$8:$AL$37, 3,FALSE)+(HLOOKUP(IRRF_P1!H31, 'Parte 3'!$B$8:$AL$37, 6,FALSE))+(HLOOKUP(IRRF_P1!H31, 'Parte 3'!$B$8:$AL$37, 7,FALSE)))</f>
        <v>#N/A</v>
      </c>
      <c r="J31" s="25" t="e">
        <f>(IF((HLOOKUP(IRRF_P1!H31, 'Parte 3'!$B$8:$AL$37, 15,FALSE))&lt;=IRRF_P1!$E$9, IRRF_P1!$E$9,(HLOOKUP(IRRF_P1!H31, 'Parte 3'!$B$8:$AL$37, 15,FALSE))))</f>
        <v>#N/A</v>
      </c>
      <c r="K31" s="177" t="e">
        <f t="shared" si="7"/>
        <v>#N/A</v>
      </c>
      <c r="L31" s="177" t="e">
        <f t="shared" si="8"/>
        <v>#N/A</v>
      </c>
      <c r="M31" s="25" t="e">
        <f>(IF(L31&gt;0, (VLOOKUP(H31, 'Parte 2'!$A$19:$I$44,8,FALSE)*IRRF_P1!$E$8), 0))</f>
        <v>#N/A</v>
      </c>
      <c r="N31" s="178" t="e">
        <f t="shared" si="9"/>
        <v>#N/A</v>
      </c>
    </row>
    <row r="32" spans="1:14" x14ac:dyDescent="0.25">
      <c r="A32" s="41"/>
      <c r="B32" s="41"/>
      <c r="C32" s="41"/>
      <c r="D32" s="41"/>
      <c r="E32" s="41"/>
      <c r="F32" s="41"/>
      <c r="G32" s="41"/>
      <c r="H32" s="24" t="s">
        <v>74</v>
      </c>
      <c r="I32" s="25" t="e">
        <f>(HLOOKUP(IRRF_P1!H32, 'Parte 3'!$B$8:$AL$37, 4,FALSE))+(HLOOKUP(IRRF_P1!H32, 'Parte 3'!$B$8:$AL$37, 5,FALSE))+(HLOOKUP(IRRF_P1!H32, 'Parte 3'!$B$8:$AL$37, 3,FALSE)+(HLOOKUP(IRRF_P1!H32, 'Parte 3'!$B$8:$AL$37, 6,FALSE))+(HLOOKUP(IRRF_P1!H32, 'Parte 3'!$B$8:$AL$37, 7,FALSE)))</f>
        <v>#N/A</v>
      </c>
      <c r="J32" s="25" t="e">
        <f>(IF((HLOOKUP(IRRF_P1!H32, 'Parte 3'!$B$8:$AL$37, 15,FALSE))&lt;=IRRF_P1!$E$9, IRRF_P1!$E$9,(HLOOKUP(IRRF_P1!H32, 'Parte 3'!$B$8:$AL$37, 15,FALSE))))</f>
        <v>#N/A</v>
      </c>
      <c r="K32" s="177" t="e">
        <f t="shared" si="7"/>
        <v>#N/A</v>
      </c>
      <c r="L32" s="177" t="e">
        <f t="shared" si="8"/>
        <v>#N/A</v>
      </c>
      <c r="M32" s="25" t="e">
        <f>(IF(L32&gt;0, (VLOOKUP(H32, 'Parte 2'!$A$19:$I$44,8,FALSE)*IRRF_P1!$E$8), 0))</f>
        <v>#N/A</v>
      </c>
      <c r="N32" s="178" t="e">
        <f t="shared" si="9"/>
        <v>#N/A</v>
      </c>
    </row>
    <row r="33" spans="1:14" x14ac:dyDescent="0.25">
      <c r="A33" s="41"/>
      <c r="B33" s="41"/>
      <c r="C33" s="41"/>
      <c r="D33" s="41"/>
      <c r="E33" s="41"/>
      <c r="F33" s="41"/>
      <c r="G33" s="41"/>
      <c r="H33" s="24" t="s">
        <v>75</v>
      </c>
      <c r="I33" s="25" t="e">
        <f>(HLOOKUP(IRRF_P1!H33, 'Parte 3'!$B$8:$AL$37, 4,FALSE))+(HLOOKUP(IRRF_P1!H33, 'Parte 3'!$B$8:$AL$37, 5,FALSE))+(HLOOKUP(IRRF_P1!H33, 'Parte 3'!$B$8:$AL$37, 3,FALSE)+(HLOOKUP(IRRF_P1!H33, 'Parte 3'!$B$8:$AL$37, 6,FALSE))+(HLOOKUP(IRRF_P1!H33, 'Parte 3'!$B$8:$AL$37, 7,FALSE)))</f>
        <v>#N/A</v>
      </c>
      <c r="J33" s="25" t="e">
        <f>(IF((HLOOKUP(IRRF_P1!H33, 'Parte 3'!$B$8:$AL$37, 15,FALSE))&lt;=IRRF_P1!$E$9, IRRF_P1!$E$9,(HLOOKUP(IRRF_P1!H33, 'Parte 3'!$B$8:$AL$37, 15,FALSE))))</f>
        <v>#N/A</v>
      </c>
      <c r="K33" s="177" t="e">
        <f t="shared" si="7"/>
        <v>#N/A</v>
      </c>
      <c r="L33" s="177" t="e">
        <f t="shared" si="8"/>
        <v>#N/A</v>
      </c>
      <c r="M33" s="25" t="e">
        <f>(IF(L33&gt;0, (VLOOKUP(H33, 'Parte 2'!$A$19:$I$44,8,FALSE)*IRRF_P1!$E$8), 0))</f>
        <v>#N/A</v>
      </c>
      <c r="N33" s="178" t="e">
        <f t="shared" si="9"/>
        <v>#N/A</v>
      </c>
    </row>
    <row r="34" spans="1:14" x14ac:dyDescent="0.25">
      <c r="A34" s="41"/>
      <c r="B34" s="41"/>
      <c r="C34" s="41"/>
      <c r="D34" s="41"/>
      <c r="E34" s="41"/>
      <c r="F34" s="41"/>
      <c r="G34" s="41"/>
      <c r="H34" s="24" t="s">
        <v>76</v>
      </c>
      <c r="I34" s="25" t="e">
        <f>(HLOOKUP(IRRF_P1!H34, 'Parte 3'!$B$8:$AL$37, 4,FALSE))+(HLOOKUP(IRRF_P1!H34, 'Parte 3'!$B$8:$AL$37, 5,FALSE))+(HLOOKUP(IRRF_P1!H34, 'Parte 3'!$B$8:$AL$37, 3,FALSE)+(HLOOKUP(IRRF_P1!H34, 'Parte 3'!$B$8:$AL$37, 6,FALSE))+(HLOOKUP(IRRF_P1!H34, 'Parte 3'!$B$8:$AL$37, 7,FALSE)))</f>
        <v>#N/A</v>
      </c>
      <c r="J34" s="25" t="e">
        <f>(IF((HLOOKUP(IRRF_P1!H34, 'Parte 3'!$B$8:$AL$37, 15,FALSE))&lt;=IRRF_P1!$E$9, IRRF_P1!$E$9,(HLOOKUP(IRRF_P1!H34, 'Parte 3'!$B$8:$AL$37, 15,FALSE))))</f>
        <v>#N/A</v>
      </c>
      <c r="K34" s="177" t="e">
        <f t="shared" si="7"/>
        <v>#N/A</v>
      </c>
      <c r="L34" s="177" t="e">
        <f t="shared" si="8"/>
        <v>#N/A</v>
      </c>
      <c r="M34" s="25" t="e">
        <f>(IF(L34&gt;0, (VLOOKUP(H34, 'Parte 2'!$A$19:$I$44,8,FALSE)*IRRF_P1!$E$8), 0))</f>
        <v>#N/A</v>
      </c>
      <c r="N34" s="178" t="e">
        <f t="shared" si="9"/>
        <v>#N/A</v>
      </c>
    </row>
    <row r="35" spans="1:14" x14ac:dyDescent="0.25">
      <c r="A35" s="41"/>
      <c r="B35" s="41"/>
      <c r="C35" s="41"/>
      <c r="D35" s="41"/>
      <c r="E35" s="41"/>
      <c r="F35" s="41"/>
      <c r="G35" s="41"/>
      <c r="H35" s="24" t="s">
        <v>77</v>
      </c>
      <c r="I35" s="25" t="e">
        <f>(HLOOKUP(IRRF_P1!H35, 'Parte 3'!$B$8:$AL$37, 4,FALSE))+(HLOOKUP(IRRF_P1!H35, 'Parte 3'!$B$8:$AL$37, 5,FALSE))+(HLOOKUP(IRRF_P1!H35, 'Parte 3'!$B$8:$AL$37, 3,FALSE)+(HLOOKUP(IRRF_P1!H35, 'Parte 3'!$B$8:$AL$37, 6,FALSE))+(HLOOKUP(IRRF_P1!H35, 'Parte 3'!$B$8:$AL$37, 7,FALSE)))</f>
        <v>#N/A</v>
      </c>
      <c r="J35" s="25" t="e">
        <f>(IF((HLOOKUP(IRRF_P1!H35, 'Parte 3'!$B$8:$AL$37, 15,FALSE))&lt;=IRRF_P1!$E$9, IRRF_P1!$E$9,(HLOOKUP(IRRF_P1!H35, 'Parte 3'!$B$8:$AL$37, 15,FALSE))))</f>
        <v>#N/A</v>
      </c>
      <c r="K35" s="177" t="e">
        <f t="shared" si="7"/>
        <v>#N/A</v>
      </c>
      <c r="L35" s="177" t="e">
        <f t="shared" si="8"/>
        <v>#N/A</v>
      </c>
      <c r="M35" s="25" t="e">
        <f>(IF(L35&gt;0, (VLOOKUP(H35, 'Parte 2'!$A$19:$I$44,8,FALSE)*IRRF_P1!$E$8), 0))</f>
        <v>#N/A</v>
      </c>
      <c r="N35" s="178" t="e">
        <f t="shared" si="9"/>
        <v>#N/A</v>
      </c>
    </row>
    <row r="36" spans="1:14" x14ac:dyDescent="0.25">
      <c r="A36" s="41"/>
      <c r="B36" s="41"/>
      <c r="C36" s="41"/>
      <c r="D36" s="41"/>
      <c r="E36" s="41"/>
      <c r="F36" s="41"/>
      <c r="G36" s="41"/>
      <c r="H36" s="24" t="s">
        <v>78</v>
      </c>
      <c r="I36" s="25" t="e">
        <f>(HLOOKUP(IRRF_P1!H36, 'Parte 3'!$B$8:$AL$37, 4,FALSE))+(HLOOKUP(IRRF_P1!H36, 'Parte 3'!$B$8:$AL$37, 5,FALSE))+(HLOOKUP(IRRF_P1!H36, 'Parte 3'!$B$8:$AL$37, 3,FALSE)+(HLOOKUP(IRRF_P1!H36, 'Parte 3'!$B$8:$AL$37, 6,FALSE))+(HLOOKUP(IRRF_P1!H36, 'Parte 3'!$B$8:$AL$37, 7,FALSE)))</f>
        <v>#N/A</v>
      </c>
      <c r="J36" s="25" t="e">
        <f>(IF((HLOOKUP(IRRF_P1!H36, 'Parte 3'!$B$8:$AL$37, 15,FALSE))&lt;=IRRF_P1!$E$9, IRRF_P1!$E$9,(HLOOKUP(IRRF_P1!H36, 'Parte 3'!$B$8:$AL$37, 15,FALSE))))</f>
        <v>#N/A</v>
      </c>
      <c r="K36" s="177" t="e">
        <f t="shared" si="7"/>
        <v>#N/A</v>
      </c>
      <c r="L36" s="177" t="e">
        <f t="shared" si="8"/>
        <v>#N/A</v>
      </c>
      <c r="M36" s="25" t="e">
        <f>(IF(L36&gt;0, (VLOOKUP(H36, 'Parte 2'!$A$19:$I$44,8,FALSE)*IRRF_P1!$E$8), 0))</f>
        <v>#N/A</v>
      </c>
      <c r="N36" s="178" t="e">
        <f t="shared" si="9"/>
        <v>#N/A</v>
      </c>
    </row>
    <row r="37" spans="1:14" x14ac:dyDescent="0.25">
      <c r="A37" s="41"/>
      <c r="B37" s="41"/>
      <c r="C37" s="41"/>
      <c r="D37" s="41"/>
      <c r="E37" s="41"/>
      <c r="F37" s="41"/>
      <c r="G37" s="41"/>
      <c r="H37" s="24" t="s">
        <v>79</v>
      </c>
      <c r="I37" s="25" t="e">
        <f>(HLOOKUP(IRRF_P1!H37, 'Parte 3'!$B$8:$AL$37, 4,FALSE))+(HLOOKUP(IRRF_P1!H37, 'Parte 3'!$B$8:$AL$37, 5,FALSE))+(HLOOKUP(IRRF_P1!H37, 'Parte 3'!$B$8:$AL$37, 3,FALSE)+(HLOOKUP(IRRF_P1!H37, 'Parte 3'!$B$8:$AL$37, 6,FALSE))+(HLOOKUP(IRRF_P1!H37, 'Parte 3'!$B$8:$AL$37, 7,FALSE)))</f>
        <v>#N/A</v>
      </c>
      <c r="J37" s="25" t="e">
        <f>(IF((HLOOKUP(IRRF_P1!H37, 'Parte 3'!$B$8:$AL$37, 15,FALSE))&lt;=IRRF_P1!$E$9, IRRF_P1!$E$9,(HLOOKUP(IRRF_P1!H37, 'Parte 3'!$B$8:$AL$37, 15,FALSE))))</f>
        <v>#N/A</v>
      </c>
      <c r="K37" s="177" t="e">
        <f t="shared" si="7"/>
        <v>#N/A</v>
      </c>
      <c r="L37" s="177" t="e">
        <f t="shared" si="8"/>
        <v>#N/A</v>
      </c>
      <c r="M37" s="25" t="e">
        <f>(IF(L37&gt;0, (VLOOKUP(H37, 'Parte 2'!$A$19:$I$44,8,FALSE)*IRRF_P1!$E$8), 0))</f>
        <v>#N/A</v>
      </c>
      <c r="N37" s="178" t="e">
        <f t="shared" si="9"/>
        <v>#N/A</v>
      </c>
    </row>
    <row r="38" spans="1:14" x14ac:dyDescent="0.25">
      <c r="A38" s="41"/>
      <c r="B38" s="41"/>
      <c r="C38" s="41"/>
      <c r="D38" s="41"/>
      <c r="E38" s="41"/>
      <c r="F38" s="41"/>
      <c r="G38" s="41"/>
      <c r="H38" s="24" t="s">
        <v>80</v>
      </c>
      <c r="I38" s="25" t="e">
        <f>(HLOOKUP(IRRF_P1!H38, 'Parte 3'!$B$8:$AL$37, 4,FALSE))+(HLOOKUP(IRRF_P1!H38, 'Parte 3'!$B$8:$AL$37, 5,FALSE))+(HLOOKUP(IRRF_P1!H38, 'Parte 3'!$B$8:$AL$37, 3,FALSE)+(HLOOKUP(IRRF_P1!H38, 'Parte 3'!$B$8:$AL$37, 6,FALSE))+(HLOOKUP(IRRF_P1!H38, 'Parte 3'!$B$8:$AL$37, 7,FALSE)))</f>
        <v>#N/A</v>
      </c>
      <c r="J38" s="25" t="e">
        <f>(IF((HLOOKUP(IRRF_P1!H38, 'Parte 3'!$B$8:$AL$37, 15,FALSE))&lt;=IRRF_P1!$E$9, IRRF_P1!$E$9,(HLOOKUP(IRRF_P1!H38, 'Parte 3'!$B$8:$AL$37, 15,FALSE))))</f>
        <v>#N/A</v>
      </c>
      <c r="K38" s="177" t="e">
        <f t="shared" si="7"/>
        <v>#N/A</v>
      </c>
      <c r="L38" s="177" t="e">
        <f t="shared" si="8"/>
        <v>#N/A</v>
      </c>
      <c r="M38" s="25" t="e">
        <f>(IF(L38&gt;0, (VLOOKUP(H38, 'Parte 2'!$A$19:$I$44,8,FALSE)*IRRF_P1!$E$8), 0))</f>
        <v>#N/A</v>
      </c>
      <c r="N38" s="178" t="e">
        <f t="shared" si="9"/>
        <v>#N/A</v>
      </c>
    </row>
    <row r="39" spans="1:14" x14ac:dyDescent="0.25">
      <c r="A39" s="41"/>
      <c r="B39" s="41"/>
      <c r="C39" s="41"/>
      <c r="D39" s="41"/>
      <c r="E39" s="41"/>
      <c r="F39" s="41"/>
      <c r="G39" s="41"/>
      <c r="H39" s="24" t="s">
        <v>81</v>
      </c>
      <c r="I39" s="25" t="e">
        <f>(HLOOKUP(IRRF_P1!H39, 'Parte 3'!$B$8:$AL$37, 4,FALSE))+(HLOOKUP(IRRF_P1!H39, 'Parte 3'!$B$8:$AL$37, 5,FALSE))+(HLOOKUP(IRRF_P1!H39, 'Parte 3'!$B$8:$AL$37, 3,FALSE)+(HLOOKUP(IRRF_P1!H39, 'Parte 3'!$B$8:$AL$37, 6,FALSE))+(HLOOKUP(IRRF_P1!H39, 'Parte 3'!$B$8:$AL$37, 7,FALSE)))</f>
        <v>#N/A</v>
      </c>
      <c r="J39" s="25" t="e">
        <f>(IF((HLOOKUP(IRRF_P1!H39, 'Parte 3'!$B$8:$AL$37, 15,FALSE))&lt;=IRRF_P1!$E$9, IRRF_P1!$E$9,(HLOOKUP(IRRF_P1!H39, 'Parte 3'!$B$8:$AL$37, 15,FALSE))))</f>
        <v>#N/A</v>
      </c>
      <c r="K39" s="177" t="e">
        <f t="shared" si="7"/>
        <v>#N/A</v>
      </c>
      <c r="L39" s="177" t="e">
        <f t="shared" si="8"/>
        <v>#N/A</v>
      </c>
      <c r="M39" s="25" t="e">
        <f>(IF(L39&gt;0, (VLOOKUP(H39, 'Parte 2'!$A$19:$I$44,8,FALSE)*IRRF_P1!$E$8), 0))</f>
        <v>#N/A</v>
      </c>
      <c r="N39" s="178" t="e">
        <f t="shared" si="9"/>
        <v>#N/A</v>
      </c>
    </row>
    <row r="40" spans="1:14" x14ac:dyDescent="0.25">
      <c r="A40" s="41"/>
      <c r="B40" s="41"/>
      <c r="C40" s="41"/>
      <c r="D40" s="41"/>
      <c r="E40" s="41"/>
      <c r="F40" s="41"/>
      <c r="G40" s="41"/>
      <c r="H40" s="24" t="s">
        <v>82</v>
      </c>
      <c r="I40" s="25" t="e">
        <f>(HLOOKUP(IRRF_P1!H40, 'Parte 3'!$B$8:$AL$37, 4,FALSE))+(HLOOKUP(IRRF_P1!H40, 'Parte 3'!$B$8:$AL$37, 5,FALSE))+(HLOOKUP(IRRF_P1!H40, 'Parte 3'!$B$8:$AL$37, 3,FALSE)+(HLOOKUP(IRRF_P1!H40, 'Parte 3'!$B$8:$AL$37, 6,FALSE))+(HLOOKUP(IRRF_P1!H40, 'Parte 3'!$B$8:$AL$37, 7,FALSE)))</f>
        <v>#N/A</v>
      </c>
      <c r="J40" s="25" t="e">
        <f>(IF((HLOOKUP(IRRF_P1!H40, 'Parte 3'!$B$8:$AL$37, 15,FALSE))&lt;=IRRF_P1!$E$9, IRRF_P1!$E$9,(HLOOKUP(IRRF_P1!H40, 'Parte 3'!$B$8:$AL$37, 15,FALSE))))</f>
        <v>#N/A</v>
      </c>
      <c r="K40" s="177" t="e">
        <f t="shared" si="7"/>
        <v>#N/A</v>
      </c>
      <c r="L40" s="177" t="e">
        <f t="shared" si="8"/>
        <v>#N/A</v>
      </c>
      <c r="M40" s="25" t="e">
        <f>(IF(L40&gt;0, (VLOOKUP(H40, 'Parte 2'!$A$19:$I$44,8,FALSE)*IRRF_P1!$E$8), 0))</f>
        <v>#N/A</v>
      </c>
      <c r="N40" s="178" t="e">
        <f t="shared" si="9"/>
        <v>#N/A</v>
      </c>
    </row>
    <row r="41" spans="1:14" x14ac:dyDescent="0.25">
      <c r="A41" s="41"/>
      <c r="B41" s="41"/>
      <c r="C41" s="41"/>
      <c r="D41" s="41"/>
      <c r="E41" s="41"/>
      <c r="F41" s="41"/>
      <c r="G41" s="41"/>
      <c r="H41" s="24" t="s">
        <v>83</v>
      </c>
      <c r="I41" s="25" t="e">
        <f>(HLOOKUP(IRRF_P1!H41, 'Parte 3'!$B$8:$AL$37, 4,FALSE))+(HLOOKUP(IRRF_P1!H41, 'Parte 3'!$B$8:$AL$37, 5,FALSE))+(HLOOKUP(IRRF_P1!H41, 'Parte 3'!$B$8:$AL$37, 3,FALSE)+(HLOOKUP(IRRF_P1!H41, 'Parte 3'!$B$8:$AL$37, 6,FALSE))+(HLOOKUP(IRRF_P1!H41, 'Parte 3'!$B$8:$AL$37, 7,FALSE)))</f>
        <v>#N/A</v>
      </c>
      <c r="J41" s="25" t="e">
        <f>(IF((HLOOKUP(IRRF_P1!H41, 'Parte 3'!$B$8:$AL$37, 15,FALSE))&lt;=IRRF_P1!$E$9, IRRF_P1!$E$9,(HLOOKUP(IRRF_P1!H41, 'Parte 3'!$B$8:$AL$37, 15,FALSE))))</f>
        <v>#N/A</v>
      </c>
      <c r="K41" s="177" t="e">
        <f t="shared" si="7"/>
        <v>#N/A</v>
      </c>
      <c r="L41" s="177" t="e">
        <f t="shared" si="8"/>
        <v>#N/A</v>
      </c>
      <c r="M41" s="25" t="e">
        <f>(IF(L41&gt;0, (VLOOKUP(H41, 'Parte 2'!$A$19:$I$44,8,FALSE)*IRRF_P1!$E$8), 0))</f>
        <v>#N/A</v>
      </c>
      <c r="N41" s="178" t="e">
        <f t="shared" si="9"/>
        <v>#N/A</v>
      </c>
    </row>
    <row r="42" spans="1:14" x14ac:dyDescent="0.25">
      <c r="A42" s="41"/>
      <c r="B42" s="41"/>
      <c r="C42" s="41"/>
      <c r="D42" s="41"/>
      <c r="E42" s="41"/>
      <c r="F42" s="41"/>
      <c r="G42" s="41"/>
      <c r="H42" s="24" t="s">
        <v>84</v>
      </c>
      <c r="I42" s="25" t="e">
        <f>(HLOOKUP(IRRF_P1!H42, 'Parte 3'!$B$8:$AL$37, 4,FALSE))+(HLOOKUP(IRRF_P1!H42, 'Parte 3'!$B$8:$AL$37, 5,FALSE))+(HLOOKUP(IRRF_P1!H42, 'Parte 3'!$B$8:$AL$37, 3,FALSE)+(HLOOKUP(IRRF_P1!H42, 'Parte 3'!$B$8:$AL$37, 6,FALSE))+(HLOOKUP(IRRF_P1!H42, 'Parte 3'!$B$8:$AL$37, 7,FALSE)))</f>
        <v>#N/A</v>
      </c>
      <c r="J42" s="25" t="e">
        <f>(IF((HLOOKUP(IRRF_P1!H42, 'Parte 3'!$B$8:$AL$37, 15,FALSE))&lt;=IRRF_P1!$E$9, IRRF_P1!$E$9,(HLOOKUP(IRRF_P1!H42, 'Parte 3'!$B$8:$AL$37, 15,FALSE))))</f>
        <v>#N/A</v>
      </c>
      <c r="K42" s="177" t="e">
        <f t="shared" si="7"/>
        <v>#N/A</v>
      </c>
      <c r="L42" s="177" t="e">
        <f t="shared" si="8"/>
        <v>#N/A</v>
      </c>
      <c r="M42" s="25" t="e">
        <f>(IF(L42&gt;0, (VLOOKUP(H42, 'Parte 2'!$A$19:$I$44,8,FALSE)*IRRF_P1!$E$8), 0))</f>
        <v>#N/A</v>
      </c>
      <c r="N42" s="178" t="e">
        <f t="shared" si="9"/>
        <v>#N/A</v>
      </c>
    </row>
    <row r="43" spans="1:14" x14ac:dyDescent="0.25">
      <c r="A43" s="41"/>
      <c r="B43" s="41"/>
      <c r="C43" s="41"/>
      <c r="D43" s="41"/>
      <c r="E43" s="41"/>
      <c r="F43" s="41"/>
      <c r="G43" s="41"/>
      <c r="H43" s="24" t="s">
        <v>85</v>
      </c>
      <c r="I43" s="25" t="e">
        <f>(HLOOKUP(IRRF_P1!H43, 'Parte 3'!$B$8:$AL$37, 4,FALSE))+(HLOOKUP(IRRF_P1!H43, 'Parte 3'!$B$8:$AL$37, 5,FALSE))+(HLOOKUP(IRRF_P1!H43, 'Parte 3'!$B$8:$AL$37, 3,FALSE)+(HLOOKUP(IRRF_P1!H43, 'Parte 3'!$B$8:$AL$37, 6,FALSE))+(HLOOKUP(IRRF_P1!H43, 'Parte 3'!$B$8:$AL$37, 7,FALSE)))</f>
        <v>#N/A</v>
      </c>
      <c r="J43" s="25" t="e">
        <f>(IF((HLOOKUP(IRRF_P1!H43, 'Parte 3'!$B$8:$AL$37, 15,FALSE))&lt;=IRRF_P1!$E$9, IRRF_P1!$E$9,(HLOOKUP(IRRF_P1!H43, 'Parte 3'!$B$8:$AL$37, 15,FALSE))))</f>
        <v>#N/A</v>
      </c>
      <c r="K43" s="177" t="e">
        <f t="shared" si="7"/>
        <v>#N/A</v>
      </c>
      <c r="L43" s="177" t="e">
        <f t="shared" si="8"/>
        <v>#N/A</v>
      </c>
      <c r="M43" s="25" t="e">
        <f>(IF(L43&gt;0, (VLOOKUP(H43, 'Parte 2'!$A$19:$I$44,8,FALSE)*IRRF_P1!$E$8), 0))</f>
        <v>#N/A</v>
      </c>
      <c r="N43" s="178" t="e">
        <f t="shared" si="9"/>
        <v>#N/A</v>
      </c>
    </row>
    <row r="44" spans="1:14" x14ac:dyDescent="0.25">
      <c r="A44" s="41"/>
      <c r="B44" s="41"/>
      <c r="C44" s="41"/>
      <c r="D44" s="41"/>
      <c r="E44" s="41"/>
      <c r="F44" s="41"/>
      <c r="G44" s="41"/>
      <c r="H44" s="24" t="s">
        <v>86</v>
      </c>
      <c r="I44" s="25" t="e">
        <f>(HLOOKUP(IRRF_P1!H44, 'Parte 3'!$B$8:$AL$37, 4,FALSE))+(HLOOKUP(IRRF_P1!H44, 'Parte 3'!$B$8:$AL$37, 5,FALSE))+(HLOOKUP(IRRF_P1!H44, 'Parte 3'!$B$8:$AL$37, 3,FALSE)+(HLOOKUP(IRRF_P1!H44, 'Parte 3'!$B$8:$AL$37, 6,FALSE))+(HLOOKUP(IRRF_P1!H44, 'Parte 3'!$B$8:$AL$37, 7,FALSE)))</f>
        <v>#N/A</v>
      </c>
      <c r="J44" s="25" t="e">
        <f>(IF((HLOOKUP(IRRF_P1!H44, 'Parte 3'!$B$8:$AL$37, 15,FALSE))&lt;=IRRF_P1!$E$9, IRRF_P1!$E$9,(HLOOKUP(IRRF_P1!H44, 'Parte 3'!$B$8:$AL$37, 15,FALSE))))</f>
        <v>#N/A</v>
      </c>
      <c r="K44" s="177" t="e">
        <f t="shared" si="7"/>
        <v>#N/A</v>
      </c>
      <c r="L44" s="177" t="e">
        <f t="shared" si="8"/>
        <v>#N/A</v>
      </c>
      <c r="M44" s="25" t="e">
        <f>(IF(L44&gt;0, (VLOOKUP(H44, 'Parte 2'!$A$19:$I$44,8,FALSE)*IRRF_P1!$E$8), 0))</f>
        <v>#N/A</v>
      </c>
      <c r="N44" s="178" t="e">
        <f t="shared" si="9"/>
        <v>#N/A</v>
      </c>
    </row>
    <row r="45" spans="1:14" x14ac:dyDescent="0.25">
      <c r="A45" s="41"/>
      <c r="B45" s="41"/>
      <c r="C45" s="41"/>
      <c r="D45" s="41"/>
      <c r="E45" s="41"/>
      <c r="F45" s="41"/>
      <c r="G45" s="41"/>
      <c r="H45" s="24" t="s">
        <v>87</v>
      </c>
      <c r="I45" s="25" t="e">
        <f>(HLOOKUP(IRRF_P1!H45, 'Parte 3'!$B$8:$AL$37, 4,FALSE))+(HLOOKUP(IRRF_P1!H45, 'Parte 3'!$B$8:$AL$37, 5,FALSE))+(HLOOKUP(IRRF_P1!H45, 'Parte 3'!$B$8:$AL$37, 3,FALSE)+(HLOOKUP(IRRF_P1!H45, 'Parte 3'!$B$8:$AL$37, 6,FALSE))+(HLOOKUP(IRRF_P1!H45, 'Parte 3'!$B$8:$AL$37, 7,FALSE)))</f>
        <v>#N/A</v>
      </c>
      <c r="J45" s="25" t="e">
        <f>(IF((HLOOKUP(IRRF_P1!H45, 'Parte 3'!$B$8:$AL$37, 15,FALSE))&lt;=IRRF_P1!$E$9, IRRF_P1!$E$9,(HLOOKUP(IRRF_P1!H45, 'Parte 3'!$B$8:$AL$37, 15,FALSE))))</f>
        <v>#N/A</v>
      </c>
      <c r="K45" s="177" t="e">
        <f t="shared" si="7"/>
        <v>#N/A</v>
      </c>
      <c r="L45" s="177" t="e">
        <f t="shared" si="8"/>
        <v>#N/A</v>
      </c>
      <c r="M45" s="25" t="e">
        <f>(IF(L45&gt;0, (VLOOKUP(H45, 'Parte 2'!$A$19:$I$44,8,FALSE)*IRRF_P1!$E$8), 0))</f>
        <v>#N/A</v>
      </c>
      <c r="N45" s="178" t="e">
        <f t="shared" si="9"/>
        <v>#N/A</v>
      </c>
    </row>
    <row r="46" spans="1:14" x14ac:dyDescent="0.25">
      <c r="A46" s="41"/>
      <c r="B46" s="41"/>
      <c r="C46" s="41"/>
      <c r="D46" s="41"/>
      <c r="E46" s="41"/>
      <c r="F46" s="41"/>
      <c r="G46" s="41"/>
      <c r="H46" s="24" t="s">
        <v>88</v>
      </c>
      <c r="I46" s="25" t="e">
        <f>(HLOOKUP(IRRF_P1!H46, 'Parte 3'!$B$8:$AL$37, 4,FALSE))+(HLOOKUP(IRRF_P1!H46, 'Parte 3'!$B$8:$AL$37, 5,FALSE))+(HLOOKUP(IRRF_P1!H46, 'Parte 3'!$B$8:$AL$37, 3,FALSE)+(HLOOKUP(IRRF_P1!H46, 'Parte 3'!$B$8:$AL$37, 6,FALSE))+(HLOOKUP(IRRF_P1!H46, 'Parte 3'!$B$8:$AL$37, 7,FALSE)))</f>
        <v>#N/A</v>
      </c>
      <c r="J46" s="25" t="e">
        <f>(IF((HLOOKUP(IRRF_P1!H46, 'Parte 3'!$B$8:$AL$37, 15,FALSE))&lt;=IRRF_P1!$E$9, IRRF_P1!$E$9,(HLOOKUP(IRRF_P1!H46, 'Parte 3'!$B$8:$AL$37, 15,FALSE))))</f>
        <v>#N/A</v>
      </c>
      <c r="K46" s="177" t="e">
        <f t="shared" si="7"/>
        <v>#N/A</v>
      </c>
      <c r="L46" s="177" t="e">
        <f t="shared" si="8"/>
        <v>#N/A</v>
      </c>
      <c r="M46" s="25" t="e">
        <f>(IF(L46&gt;0, (VLOOKUP(H46, 'Parte 2'!$A$19:$I$44,8,FALSE)*IRRF_P1!$E$8), 0))</f>
        <v>#N/A</v>
      </c>
      <c r="N46" s="178" t="e">
        <f t="shared" si="9"/>
        <v>#N/A</v>
      </c>
    </row>
    <row r="47" spans="1:14" x14ac:dyDescent="0.25">
      <c r="A47" s="41"/>
      <c r="B47" s="41"/>
      <c r="C47" s="41"/>
      <c r="D47" s="41"/>
      <c r="E47" s="41"/>
      <c r="F47" s="41"/>
      <c r="G47" s="41"/>
      <c r="H47" s="24" t="s">
        <v>89</v>
      </c>
      <c r="I47" s="25" t="e">
        <f>(HLOOKUP(IRRF_P1!H47, 'Parte 3'!$B$8:$AL$37, 4,FALSE))+(HLOOKUP(IRRF_P1!H47, 'Parte 3'!$B$8:$AL$37, 5,FALSE))+(HLOOKUP(IRRF_P1!H47, 'Parte 3'!$B$8:$AL$37, 3,FALSE)+(HLOOKUP(IRRF_P1!H47, 'Parte 3'!$B$8:$AL$37, 6,FALSE))+(HLOOKUP(IRRF_P1!H47, 'Parte 3'!$B$8:$AL$37, 7,FALSE)))</f>
        <v>#N/A</v>
      </c>
      <c r="J47" s="25" t="e">
        <f>(IF((HLOOKUP(IRRF_P1!H47, 'Parte 3'!$B$8:$AL$37, 15,FALSE))&lt;=IRRF_P1!$E$9, IRRF_P1!$E$9,(HLOOKUP(IRRF_P1!H47, 'Parte 3'!$B$8:$AL$37, 15,FALSE))))</f>
        <v>#N/A</v>
      </c>
      <c r="K47" s="177" t="e">
        <f t="shared" si="7"/>
        <v>#N/A</v>
      </c>
      <c r="L47" s="177" t="e">
        <f t="shared" si="8"/>
        <v>#N/A</v>
      </c>
      <c r="M47" s="25" t="e">
        <f>(IF(L47&gt;0, (VLOOKUP(H47, 'Parte 2'!$A$19:$I$44,8,FALSE)*IRRF_P1!$E$8), 0))</f>
        <v>#N/A</v>
      </c>
      <c r="N47" s="178" t="e">
        <f t="shared" si="9"/>
        <v>#N/A</v>
      </c>
    </row>
    <row r="48" spans="1:14" x14ac:dyDescent="0.25">
      <c r="A48" s="41"/>
      <c r="B48" s="41"/>
      <c r="C48" s="41"/>
      <c r="D48" s="41"/>
      <c r="E48" s="41"/>
      <c r="F48" s="41"/>
      <c r="G48" s="41"/>
      <c r="H48" s="24" t="s">
        <v>90</v>
      </c>
      <c r="I48" s="25" t="e">
        <f>(HLOOKUP(IRRF_P1!H48, 'Parte 3'!$B$8:$AL$37, 4,FALSE))+(HLOOKUP(IRRF_P1!H48, 'Parte 3'!$B$8:$AL$37, 5,FALSE))+(HLOOKUP(IRRF_P1!H48, 'Parte 3'!$B$8:$AL$37, 3,FALSE)+(HLOOKUP(IRRF_P1!H48, 'Parte 3'!$B$8:$AL$37, 6,FALSE))+(HLOOKUP(IRRF_P1!H48, 'Parte 3'!$B$8:$AL$37, 7,FALSE)))</f>
        <v>#N/A</v>
      </c>
      <c r="J48" s="25" t="e">
        <f>(IF((HLOOKUP(IRRF_P1!H48, 'Parte 3'!$B$8:$AL$37, 15,FALSE))&lt;=IRRF_P1!$E$9, IRRF_P1!$E$9,(HLOOKUP(IRRF_P1!H48, 'Parte 3'!$B$8:$AL$37, 15,FALSE))))</f>
        <v>#N/A</v>
      </c>
      <c r="K48" s="177" t="e">
        <f t="shared" si="7"/>
        <v>#N/A</v>
      </c>
      <c r="L48" s="177" t="e">
        <f t="shared" si="8"/>
        <v>#N/A</v>
      </c>
      <c r="M48" s="25" t="e">
        <f>(IF(L48&gt;0, (VLOOKUP(H48, 'Parte 2'!$A$19:$I$44,8,FALSE)*IRRF_P1!$E$8), 0))</f>
        <v>#N/A</v>
      </c>
      <c r="N48" s="178" t="e">
        <f t="shared" si="9"/>
        <v>#N/A</v>
      </c>
    </row>
    <row r="49" spans="1:14" x14ac:dyDescent="0.25">
      <c r="A49" s="41"/>
      <c r="B49" s="41"/>
      <c r="C49" s="41"/>
      <c r="D49" s="41"/>
      <c r="E49" s="41"/>
      <c r="F49" s="41"/>
      <c r="G49" s="41"/>
      <c r="H49" s="24" t="s">
        <v>91</v>
      </c>
      <c r="I49" s="25" t="e">
        <f>(HLOOKUP(IRRF_P1!H49, 'Parte 3'!$B$8:$AL$37, 4,FALSE))+(HLOOKUP(IRRF_P1!H49, 'Parte 3'!$B$8:$AL$37, 5,FALSE))+(HLOOKUP(IRRF_P1!H49, 'Parte 3'!$B$8:$AL$37, 3,FALSE)+(HLOOKUP(IRRF_P1!H49, 'Parte 3'!$B$8:$AL$37, 6,FALSE))+(HLOOKUP(IRRF_P1!H49, 'Parte 3'!$B$8:$AL$37, 7,FALSE)))</f>
        <v>#N/A</v>
      </c>
      <c r="J49" s="25" t="e">
        <f>(IF((HLOOKUP(IRRF_P1!H49, 'Parte 3'!$B$8:$AL$37, 15,FALSE))&lt;=IRRF_P1!$E$9, IRRF_P1!$E$9,(HLOOKUP(IRRF_P1!H49, 'Parte 3'!$B$8:$AL$37, 15,FALSE))))</f>
        <v>#N/A</v>
      </c>
      <c r="K49" s="177" t="e">
        <f t="shared" si="7"/>
        <v>#N/A</v>
      </c>
      <c r="L49" s="177" t="e">
        <f t="shared" si="8"/>
        <v>#N/A</v>
      </c>
      <c r="M49" s="25" t="e">
        <f>(IF(L49&gt;0, (VLOOKUP(H49, 'Parte 2'!$A$19:$I$44,8,FALSE)*IRRF_P1!$E$8), 0))</f>
        <v>#N/A</v>
      </c>
      <c r="N49" s="178" t="e">
        <f t="shared" si="9"/>
        <v>#N/A</v>
      </c>
    </row>
    <row r="50" spans="1:14" x14ac:dyDescent="0.25">
      <c r="A50" s="41"/>
      <c r="B50" s="41"/>
      <c r="C50" s="41"/>
      <c r="D50" s="41"/>
      <c r="E50" s="41"/>
      <c r="F50" s="41"/>
      <c r="G50" s="41"/>
      <c r="H50" s="24" t="s">
        <v>92</v>
      </c>
      <c r="I50" s="25" t="e">
        <f>(HLOOKUP(IRRF_P1!H50, 'Parte 3'!$B$8:$AL$37, 4,FALSE))+(HLOOKUP(IRRF_P1!H50, 'Parte 3'!$B$8:$AL$37, 5,FALSE))+(HLOOKUP(IRRF_P1!H50, 'Parte 3'!$B$8:$AL$37, 3,FALSE)+(HLOOKUP(IRRF_P1!H50, 'Parte 3'!$B$8:$AL$37, 6,FALSE))+(HLOOKUP(IRRF_P1!H50, 'Parte 3'!$B$8:$AL$37, 7,FALSE)))</f>
        <v>#N/A</v>
      </c>
      <c r="J50" s="25" t="e">
        <f>(IF((HLOOKUP(IRRF_P1!H50, 'Parte 3'!$B$8:$AL$37, 15,FALSE))&lt;=IRRF_P1!$E$9, IRRF_P1!$E$9,(HLOOKUP(IRRF_P1!H50, 'Parte 3'!$B$8:$AL$37, 15,FALSE))))</f>
        <v>#N/A</v>
      </c>
      <c r="K50" s="177" t="e">
        <f t="shared" si="7"/>
        <v>#N/A</v>
      </c>
      <c r="L50" s="177" t="e">
        <f t="shared" si="8"/>
        <v>#N/A</v>
      </c>
      <c r="M50" s="25" t="e">
        <f>(IF(L50&gt;0, (VLOOKUP(H50, 'Parte 2'!$A$19:$I$44,8,FALSE)*IRRF_P1!$E$8), 0))</f>
        <v>#N/A</v>
      </c>
      <c r="N50" s="178" t="e">
        <f t="shared" si="9"/>
        <v>#N/A</v>
      </c>
    </row>
    <row r="51" spans="1:14" x14ac:dyDescent="0.25">
      <c r="A51" s="41"/>
      <c r="B51" s="41"/>
      <c r="C51" s="41"/>
      <c r="D51" s="41"/>
      <c r="E51" s="41"/>
      <c r="F51" s="41"/>
      <c r="G51" s="41"/>
      <c r="H51" s="24" t="s">
        <v>93</v>
      </c>
      <c r="I51" s="25" t="e">
        <f>(HLOOKUP(IRRF_P1!H51, 'Parte 3'!$B$8:$AL$37, 4,FALSE))+(HLOOKUP(IRRF_P1!H51, 'Parte 3'!$B$8:$AL$37, 5,FALSE))+(HLOOKUP(IRRF_P1!H51, 'Parte 3'!$B$8:$AL$37, 3,FALSE)+(HLOOKUP(IRRF_P1!H51, 'Parte 3'!$B$8:$AL$37, 6,FALSE))+(HLOOKUP(IRRF_P1!H51, 'Parte 3'!$B$8:$AL$37, 7,FALSE)))</f>
        <v>#N/A</v>
      </c>
      <c r="J51" s="25" t="e">
        <f>(IF((HLOOKUP(IRRF_P1!H51, 'Parte 3'!$B$8:$AL$37, 15,FALSE))&lt;=IRRF_P1!$E$9, IRRF_P1!$E$9,(HLOOKUP(IRRF_P1!H51, 'Parte 3'!$B$8:$AL$37, 15,FALSE))))</f>
        <v>#N/A</v>
      </c>
      <c r="K51" s="177" t="e">
        <f t="shared" si="7"/>
        <v>#N/A</v>
      </c>
      <c r="L51" s="177" t="e">
        <f t="shared" si="8"/>
        <v>#N/A</v>
      </c>
      <c r="M51" s="25" t="e">
        <f>(IF(L51&gt;0, (VLOOKUP(H51, 'Parte 2'!$A$19:$I$44,8,FALSE)*IRRF_P1!$E$8), 0))</f>
        <v>#N/A</v>
      </c>
      <c r="N51" s="178" t="e">
        <f t="shared" si="9"/>
        <v>#N/A</v>
      </c>
    </row>
    <row r="52" spans="1:14" x14ac:dyDescent="0.25">
      <c r="A52" s="41"/>
      <c r="B52" s="41"/>
      <c r="C52" s="41"/>
      <c r="D52" s="41"/>
      <c r="E52" s="41"/>
      <c r="F52" s="41"/>
      <c r="G52" s="41"/>
      <c r="H52" s="24" t="s">
        <v>94</v>
      </c>
      <c r="I52" s="25" t="e">
        <f>(HLOOKUP(IRRF_P1!H52, 'Parte 3'!$B$8:$AL$37, 4,FALSE))+(HLOOKUP(IRRF_P1!H52, 'Parte 3'!$B$8:$AL$37, 5,FALSE))+(HLOOKUP(IRRF_P1!H52, 'Parte 3'!$B$8:$AL$37, 3,FALSE)+(HLOOKUP(IRRF_P1!H52, 'Parte 3'!$B$8:$AL$37, 6,FALSE))+(HLOOKUP(IRRF_P1!H52, 'Parte 3'!$B$8:$AL$37, 7,FALSE)))</f>
        <v>#N/A</v>
      </c>
      <c r="J52" s="25" t="e">
        <f>(IF((HLOOKUP(IRRF_P1!H52, 'Parte 3'!$B$8:$AL$37, 15,FALSE))&lt;=IRRF_P1!$E$9, IRRF_P1!$E$9,(HLOOKUP(IRRF_P1!H52, 'Parte 3'!$B$8:$AL$37, 15,FALSE))))</f>
        <v>#N/A</v>
      </c>
      <c r="K52" s="177" t="e">
        <f t="shared" si="7"/>
        <v>#N/A</v>
      </c>
      <c r="L52" s="177" t="e">
        <f t="shared" si="8"/>
        <v>#N/A</v>
      </c>
      <c r="M52" s="25" t="e">
        <f>(IF(L52&gt;0, (VLOOKUP(H52, 'Parte 2'!$A$19:$I$44,8,FALSE)*IRRF_P1!$E$8), 0))</f>
        <v>#N/A</v>
      </c>
      <c r="N52" s="178" t="e">
        <f t="shared" si="9"/>
        <v>#N/A</v>
      </c>
    </row>
    <row r="53" spans="1:14" x14ac:dyDescent="0.25">
      <c r="A53" s="41"/>
      <c r="B53" s="41"/>
      <c r="C53" s="41"/>
      <c r="D53" s="41"/>
      <c r="E53" s="41"/>
      <c r="F53" s="41"/>
      <c r="G53" s="41"/>
      <c r="H53" s="24" t="s">
        <v>95</v>
      </c>
      <c r="I53" s="25" t="e">
        <f>(HLOOKUP(IRRF_P1!H53, 'Parte 3'!$B$8:$AL$37, 4,FALSE))+(HLOOKUP(IRRF_P1!H53, 'Parte 3'!$B$8:$AL$37, 5,FALSE))+(HLOOKUP(IRRF_P1!H53, 'Parte 3'!$B$8:$AL$37, 3,FALSE)+(HLOOKUP(IRRF_P1!H53, 'Parte 3'!$B$8:$AL$37, 6,FALSE))+(HLOOKUP(IRRF_P1!H53, 'Parte 3'!$B$8:$AL$37, 7,FALSE)))</f>
        <v>#N/A</v>
      </c>
      <c r="J53" s="25" t="e">
        <f>(IF((HLOOKUP(IRRF_P1!H53, 'Parte 3'!$B$8:$AL$37, 15,FALSE))&lt;=IRRF_P1!$E$9, IRRF_P1!$E$9,(HLOOKUP(IRRF_P1!H53, 'Parte 3'!$B$8:$AL$37, 15,FALSE))))</f>
        <v>#N/A</v>
      </c>
      <c r="K53" s="177" t="e">
        <f t="shared" si="7"/>
        <v>#N/A</v>
      </c>
      <c r="L53" s="177" t="e">
        <f t="shared" si="8"/>
        <v>#N/A</v>
      </c>
      <c r="M53" s="25" t="e">
        <f>(IF(L53&gt;0, (VLOOKUP(H53, 'Parte 2'!$A$19:$I$44,8,FALSE)*IRRF_P1!$E$8), 0))</f>
        <v>#N/A</v>
      </c>
      <c r="N53" s="178" t="e">
        <f t="shared" si="9"/>
        <v>#N/A</v>
      </c>
    </row>
    <row r="54" spans="1:14" x14ac:dyDescent="0.25">
      <c r="A54" s="41"/>
      <c r="B54" s="41"/>
      <c r="C54" s="41"/>
      <c r="D54" s="41"/>
      <c r="E54" s="41"/>
      <c r="F54" s="41"/>
      <c r="G54" s="41"/>
      <c r="H54" s="24" t="s">
        <v>96</v>
      </c>
      <c r="I54" s="25" t="e">
        <f>(HLOOKUP(IRRF_P1!H54, 'Parte 3'!$B$8:$AL$37, 4,FALSE))+(HLOOKUP(IRRF_P1!H54, 'Parte 3'!$B$8:$AL$37, 5,FALSE))+(HLOOKUP(IRRF_P1!H54, 'Parte 3'!$B$8:$AL$37, 3,FALSE)+(HLOOKUP(IRRF_P1!H54, 'Parte 3'!$B$8:$AL$37, 6,FALSE))+(HLOOKUP(IRRF_P1!H54, 'Parte 3'!$B$8:$AL$37, 7,FALSE)))</f>
        <v>#N/A</v>
      </c>
      <c r="J54" s="25" t="e">
        <f>(IF((HLOOKUP(IRRF_P1!H54, 'Parte 3'!$B$8:$AL$37, 15,FALSE))&lt;=IRRF_P1!$E$9, IRRF_P1!$E$9,(HLOOKUP(IRRF_P1!H54, 'Parte 3'!$B$8:$AL$37, 15,FALSE))))</f>
        <v>#N/A</v>
      </c>
      <c r="K54" s="177" t="e">
        <f t="shared" si="7"/>
        <v>#N/A</v>
      </c>
      <c r="L54" s="177" t="e">
        <f t="shared" si="8"/>
        <v>#N/A</v>
      </c>
      <c r="M54" s="25" t="e">
        <f>(IF(L54&gt;0, (VLOOKUP(H54, 'Parte 2'!$A$19:$I$44,8,FALSE)*IRRF_P1!$E$8), 0))</f>
        <v>#N/A</v>
      </c>
      <c r="N54" s="178" t="e">
        <f t="shared" si="9"/>
        <v>#N/A</v>
      </c>
    </row>
    <row r="55" spans="1:14" x14ac:dyDescent="0.25">
      <c r="A55" s="41"/>
      <c r="B55" s="41"/>
      <c r="C55" s="41"/>
      <c r="D55" s="41"/>
      <c r="E55" s="41"/>
      <c r="F55" s="41"/>
      <c r="G55" s="41"/>
      <c r="H55" s="24" t="s">
        <v>97</v>
      </c>
      <c r="I55" s="25" t="e">
        <f>(HLOOKUP(IRRF_P1!H55, 'Parte 3'!$B$8:$AL$37, 4,FALSE))+(HLOOKUP(IRRF_P1!H55, 'Parte 3'!$B$8:$AL$37, 5,FALSE))+(HLOOKUP(IRRF_P1!H55, 'Parte 3'!$B$8:$AL$37, 3,FALSE)+(HLOOKUP(IRRF_P1!H55, 'Parte 3'!$B$8:$AL$37, 6,FALSE))+(HLOOKUP(IRRF_P1!H55, 'Parte 3'!$B$8:$AL$37, 7,FALSE)))</f>
        <v>#N/A</v>
      </c>
      <c r="J55" s="25" t="e">
        <f>(IF((HLOOKUP(IRRF_P1!H55, 'Parte 3'!$B$8:$AL$37, 15,FALSE))&lt;=IRRF_P1!$E$9, IRRF_P1!$E$9,(HLOOKUP(IRRF_P1!H55, 'Parte 3'!$B$8:$AL$37, 15,FALSE))))</f>
        <v>#N/A</v>
      </c>
      <c r="K55" s="177" t="e">
        <f t="shared" si="7"/>
        <v>#N/A</v>
      </c>
      <c r="L55" s="177" t="e">
        <f t="shared" si="8"/>
        <v>#N/A</v>
      </c>
      <c r="M55" s="25" t="e">
        <f>(IF(L55&gt;0, (VLOOKUP(H55, 'Parte 2'!$A$19:$I$44,8,FALSE)*IRRF_P1!$E$8), 0))</f>
        <v>#N/A</v>
      </c>
      <c r="N55" s="178" t="e">
        <f t="shared" si="9"/>
        <v>#N/A</v>
      </c>
    </row>
    <row r="56" spans="1:14" x14ac:dyDescent="0.25">
      <c r="A56" s="41"/>
      <c r="B56" s="41"/>
      <c r="C56" s="41"/>
      <c r="D56" s="41"/>
      <c r="E56" s="41"/>
      <c r="F56" s="41"/>
      <c r="G56" s="41"/>
      <c r="H56" s="24" t="s">
        <v>98</v>
      </c>
      <c r="I56" s="25" t="e">
        <f>(HLOOKUP(IRRF_P1!H56, 'Parte 3'!$B$8:$AL$37, 4,FALSE))+(HLOOKUP(IRRF_P1!H56, 'Parte 3'!$B$8:$AL$37, 5,FALSE))+(HLOOKUP(IRRF_P1!H56, 'Parte 3'!$B$8:$AL$37, 3,FALSE)+(HLOOKUP(IRRF_P1!H56, 'Parte 3'!$B$8:$AL$37, 6,FALSE))+(HLOOKUP(IRRF_P1!H56, 'Parte 3'!$B$8:$AL$37, 7,FALSE)))</f>
        <v>#N/A</v>
      </c>
      <c r="J56" s="25" t="e">
        <f>(IF((HLOOKUP(IRRF_P1!H56, 'Parte 3'!$B$8:$AL$37, 15,FALSE))&lt;=IRRF_P1!$E$9, IRRF_P1!$E$9,(HLOOKUP(IRRF_P1!H56, 'Parte 3'!$B$8:$AL$37, 15,FALSE))))</f>
        <v>#N/A</v>
      </c>
      <c r="K56" s="177" t="e">
        <f t="shared" si="7"/>
        <v>#N/A</v>
      </c>
      <c r="L56" s="177" t="e">
        <f t="shared" si="8"/>
        <v>#N/A</v>
      </c>
      <c r="M56" s="25" t="e">
        <f>(IF(L56&gt;0, (VLOOKUP(H56, 'Parte 2'!$A$19:$I$44,8,FALSE)*IRRF_P1!$E$8), 0))</f>
        <v>#N/A</v>
      </c>
      <c r="N56" s="178" t="e">
        <f t="shared" si="9"/>
        <v>#N/A</v>
      </c>
    </row>
    <row r="57" spans="1:14" x14ac:dyDescent="0.25">
      <c r="A57" s="41"/>
      <c r="B57" s="41"/>
      <c r="C57" s="41"/>
      <c r="D57" s="41"/>
      <c r="E57" s="41"/>
      <c r="F57" s="41"/>
      <c r="G57" s="41"/>
      <c r="H57" s="24" t="s">
        <v>99</v>
      </c>
      <c r="I57" s="25" t="e">
        <f>(HLOOKUP(IRRF_P1!H57, 'Parte 3'!$B$8:$AL$37, 4,FALSE))+(HLOOKUP(IRRF_P1!H57, 'Parte 3'!$B$8:$AL$37, 5,FALSE))+(HLOOKUP(IRRF_P1!H57, 'Parte 3'!$B$8:$AL$37, 3,FALSE)+(HLOOKUP(IRRF_P1!H57, 'Parte 3'!$B$8:$AL$37, 6,FALSE))+(HLOOKUP(IRRF_P1!H57, 'Parte 3'!$B$8:$AL$37, 7,FALSE)))</f>
        <v>#N/A</v>
      </c>
      <c r="J57" s="25" t="e">
        <f>(IF((HLOOKUP(IRRF_P1!H57, 'Parte 3'!$B$8:$AL$37, 15,FALSE))&lt;=IRRF_P1!$E$9, IRRF_P1!$E$9,(HLOOKUP(IRRF_P1!H57, 'Parte 3'!$B$8:$AL$37, 15,FALSE))))</f>
        <v>#N/A</v>
      </c>
      <c r="K57" s="177" t="e">
        <f t="shared" si="7"/>
        <v>#N/A</v>
      </c>
      <c r="L57" s="177" t="e">
        <f t="shared" si="8"/>
        <v>#N/A</v>
      </c>
      <c r="M57" s="25" t="e">
        <f>(IF(L57&gt;0, (VLOOKUP(H57, 'Parte 2'!$A$19:$I$44,8,FALSE)*IRRF_P1!$E$8), 0))</f>
        <v>#N/A</v>
      </c>
      <c r="N57" s="178" t="e">
        <f t="shared" si="9"/>
        <v>#N/A</v>
      </c>
    </row>
    <row r="58" spans="1:14" x14ac:dyDescent="0.25">
      <c r="A58" s="41"/>
      <c r="B58" s="41"/>
      <c r="C58" s="41"/>
      <c r="D58" s="41"/>
      <c r="E58" s="41"/>
      <c r="F58" s="41"/>
      <c r="G58" s="41"/>
      <c r="H58" s="24" t="s">
        <v>100</v>
      </c>
      <c r="I58" s="25" t="e">
        <f>(HLOOKUP(IRRF_P1!H58, 'Parte 3'!$B$8:$AL$37, 4,FALSE))+(HLOOKUP(IRRF_P1!H58, 'Parte 3'!$B$8:$AL$37, 5,FALSE))+(HLOOKUP(IRRF_P1!H58, 'Parte 3'!$B$8:$AL$37, 3,FALSE)+(HLOOKUP(IRRF_P1!H58, 'Parte 3'!$B$8:$AL$37, 6,FALSE))+(HLOOKUP(IRRF_P1!H58, 'Parte 3'!$B$8:$AL$37, 7,FALSE)))</f>
        <v>#N/A</v>
      </c>
      <c r="J58" s="25" t="e">
        <f>(IF((HLOOKUP(IRRF_P1!H58, 'Parte 3'!$B$8:$AL$37, 15,FALSE))&lt;=IRRF_P1!$E$9, IRRF_P1!$E$9,(HLOOKUP(IRRF_P1!H58, 'Parte 3'!$B$8:$AL$37, 15,FALSE))))</f>
        <v>#N/A</v>
      </c>
      <c r="K58" s="177" t="e">
        <f t="shared" si="7"/>
        <v>#N/A</v>
      </c>
      <c r="L58" s="177" t="e">
        <f t="shared" si="8"/>
        <v>#N/A</v>
      </c>
      <c r="M58" s="25" t="e">
        <f>(IF(L58&gt;0, (VLOOKUP(H58, 'Parte 2'!$A$19:$I$44,8,FALSE)*IRRF_P1!$E$8), 0))</f>
        <v>#N/A</v>
      </c>
      <c r="N58" s="178" t="e">
        <f t="shared" si="9"/>
        <v>#N/A</v>
      </c>
    </row>
    <row r="59" spans="1:14" x14ac:dyDescent="0.25">
      <c r="A59" s="41"/>
      <c r="B59" s="41"/>
      <c r="C59" s="41"/>
      <c r="D59" s="41"/>
      <c r="E59" s="41"/>
      <c r="F59" s="41"/>
      <c r="G59" s="41"/>
      <c r="H59" s="24" t="s">
        <v>101</v>
      </c>
      <c r="I59" s="25" t="e">
        <f>(HLOOKUP(IRRF_P1!H59, 'Parte 3'!$B$8:$AL$37, 4,FALSE))+(HLOOKUP(IRRF_P1!H59, 'Parte 3'!$B$8:$AL$37, 5,FALSE))+(HLOOKUP(IRRF_P1!H59, 'Parte 3'!$B$8:$AL$37, 3,FALSE)+(HLOOKUP(IRRF_P1!H59, 'Parte 3'!$B$8:$AL$37, 6,FALSE))+(HLOOKUP(IRRF_P1!H59, 'Parte 3'!$B$8:$AL$37, 7,FALSE)))</f>
        <v>#N/A</v>
      </c>
      <c r="J59" s="25" t="e">
        <f>(IF((HLOOKUP(IRRF_P1!H59, 'Parte 3'!$B$8:$AL$37, 15,FALSE))&lt;=IRRF_P1!$E$9, IRRF_P1!$E$9,(HLOOKUP(IRRF_P1!H59, 'Parte 3'!$B$8:$AL$37, 15,FALSE))))</f>
        <v>#N/A</v>
      </c>
      <c r="K59" s="177" t="e">
        <f t="shared" si="7"/>
        <v>#N/A</v>
      </c>
      <c r="L59" s="177" t="e">
        <f t="shared" si="8"/>
        <v>#N/A</v>
      </c>
      <c r="M59" s="25" t="e">
        <f>(IF(L59&gt;0, (VLOOKUP(H59, 'Parte 2'!$A$19:$I$44,8,FALSE)*IRRF_P1!$E$8), 0))</f>
        <v>#N/A</v>
      </c>
      <c r="N59" s="178" t="e">
        <f t="shared" si="9"/>
        <v>#N/A</v>
      </c>
    </row>
    <row r="60" spans="1:14" x14ac:dyDescent="0.25">
      <c r="A60" s="41"/>
      <c r="B60" s="41"/>
      <c r="C60" s="41"/>
      <c r="D60" s="41"/>
      <c r="E60" s="41"/>
      <c r="F60" s="41"/>
      <c r="G60" s="41"/>
      <c r="H60" s="24" t="s">
        <v>102</v>
      </c>
      <c r="I60" s="25" t="e">
        <f>(HLOOKUP(IRRF_P1!H60, 'Parte 3'!$B$8:$AL$37, 4,FALSE))+(HLOOKUP(IRRF_P1!H60, 'Parte 3'!$B$8:$AL$37, 5,FALSE))+(HLOOKUP(IRRF_P1!H60, 'Parte 3'!$B$8:$AL$37, 3,FALSE)+(HLOOKUP(IRRF_P1!H60, 'Parte 3'!$B$8:$AL$37, 6,FALSE))+(HLOOKUP(IRRF_P1!H60, 'Parte 3'!$B$8:$AL$37, 7,FALSE)))</f>
        <v>#N/A</v>
      </c>
      <c r="J60" s="25" t="e">
        <f>(IF((HLOOKUP(IRRF_P1!H60, 'Parte 3'!$B$8:$AL$37, 15,FALSE))&lt;=IRRF_P1!$E$9, IRRF_P1!$E$9,(HLOOKUP(IRRF_P1!H60, 'Parte 3'!$B$8:$AL$37, 15,FALSE))))</f>
        <v>#N/A</v>
      </c>
      <c r="K60" s="177" t="e">
        <f t="shared" si="7"/>
        <v>#N/A</v>
      </c>
      <c r="L60" s="177" t="e">
        <f t="shared" si="8"/>
        <v>#N/A</v>
      </c>
      <c r="M60" s="25" t="e">
        <f>(IF(L60&gt;0, (VLOOKUP(H60, 'Parte 2'!$A$19:$I$44,8,FALSE)*IRRF_P1!$E$8), 0))</f>
        <v>#N/A</v>
      </c>
      <c r="N60" s="178" t="e">
        <f t="shared" si="9"/>
        <v>#N/A</v>
      </c>
    </row>
    <row r="61" spans="1:14" x14ac:dyDescent="0.25">
      <c r="A61" s="41"/>
      <c r="B61" s="41"/>
      <c r="C61" s="41"/>
      <c r="D61" s="41"/>
      <c r="E61" s="41"/>
      <c r="F61" s="41"/>
      <c r="G61" s="41"/>
      <c r="H61" s="24" t="s">
        <v>103</v>
      </c>
      <c r="I61" s="25" t="e">
        <f>(HLOOKUP(IRRF_P1!H61, 'Parte 3'!$B$8:$AL$37, 4,FALSE))+(HLOOKUP(IRRF_P1!H61, 'Parte 3'!$B$8:$AL$37, 5,FALSE))+(HLOOKUP(IRRF_P1!H61, 'Parte 3'!$B$8:$AL$37, 3,FALSE)+(HLOOKUP(IRRF_P1!H61, 'Parte 3'!$B$8:$AL$37, 6,FALSE))+(HLOOKUP(IRRF_P1!H61, 'Parte 3'!$B$8:$AL$37, 7,FALSE)))</f>
        <v>#N/A</v>
      </c>
      <c r="J61" s="25" t="e">
        <f>(IF((HLOOKUP(IRRF_P1!H61, 'Parte 3'!$B$8:$AL$37, 15,FALSE))&lt;=IRRF_P1!$E$9, IRRF_P1!$E$9,(HLOOKUP(IRRF_P1!H61, 'Parte 3'!$B$8:$AL$37, 15,FALSE))))</f>
        <v>#N/A</v>
      </c>
      <c r="K61" s="177" t="e">
        <f t="shared" si="7"/>
        <v>#N/A</v>
      </c>
      <c r="L61" s="177" t="e">
        <f t="shared" si="8"/>
        <v>#N/A</v>
      </c>
      <c r="M61" s="25" t="e">
        <f>(IF(L61&gt;0, (VLOOKUP(H61, 'Parte 2'!$A$19:$I$44,8,FALSE)*IRRF_P1!$E$8), 0))</f>
        <v>#N/A</v>
      </c>
      <c r="N61" s="178" t="e">
        <f t="shared" si="9"/>
        <v>#N/A</v>
      </c>
    </row>
    <row r="62" spans="1:14" x14ac:dyDescent="0.25">
      <c r="A62" s="41"/>
      <c r="B62" s="41"/>
      <c r="C62" s="41"/>
      <c r="D62" s="41"/>
      <c r="E62" s="41"/>
      <c r="F62" s="41"/>
      <c r="G62" s="41"/>
      <c r="H62" s="24" t="s">
        <v>104</v>
      </c>
      <c r="I62" s="25" t="e">
        <f>(HLOOKUP(IRRF_P1!H62, 'Parte 3'!$B$8:$AL$37, 4,FALSE))+(HLOOKUP(IRRF_P1!H62, 'Parte 3'!$B$8:$AL$37, 5,FALSE))+(HLOOKUP(IRRF_P1!H62, 'Parte 3'!$B$8:$AL$37, 3,FALSE)+(HLOOKUP(IRRF_P1!H62, 'Parte 3'!$B$8:$AL$37, 6,FALSE))+(HLOOKUP(IRRF_P1!H62, 'Parte 3'!$B$8:$AL$37, 7,FALSE)))</f>
        <v>#N/A</v>
      </c>
      <c r="J62" s="25" t="e">
        <f>(IF((HLOOKUP(IRRF_P1!H62, 'Parte 3'!$B$8:$AL$37, 15,FALSE))&lt;=IRRF_P1!$E$9, IRRF_P1!$E$9,(HLOOKUP(IRRF_P1!H62, 'Parte 3'!$B$8:$AL$37, 15,FALSE))))</f>
        <v>#N/A</v>
      </c>
      <c r="K62" s="177" t="e">
        <f t="shared" si="7"/>
        <v>#N/A</v>
      </c>
      <c r="L62" s="177" t="e">
        <f t="shared" si="8"/>
        <v>#N/A</v>
      </c>
      <c r="M62" s="25" t="e">
        <f>(IF(L62&gt;0, (VLOOKUP(H62, 'Parte 2'!$A$19:$I$44,8,FALSE)*IRRF_P1!$E$8), 0))</f>
        <v>#N/A</v>
      </c>
      <c r="N62" s="178" t="e">
        <f t="shared" si="9"/>
        <v>#N/A</v>
      </c>
    </row>
    <row r="63" spans="1:14" x14ac:dyDescent="0.25">
      <c r="A63" s="41"/>
      <c r="B63" s="41"/>
      <c r="C63" s="41"/>
      <c r="D63" s="41"/>
      <c r="E63" s="41"/>
      <c r="F63" s="41"/>
      <c r="G63" s="41"/>
      <c r="H63" s="24" t="s">
        <v>105</v>
      </c>
      <c r="I63" s="25" t="e">
        <f>(HLOOKUP(IRRF_P1!H63, 'Parte 3'!$B$8:$AL$37, 4,FALSE))+(HLOOKUP(IRRF_P1!H63, 'Parte 3'!$B$8:$AL$37, 5,FALSE))+(HLOOKUP(IRRF_P1!H63, 'Parte 3'!$B$8:$AL$37, 3,FALSE)+(HLOOKUP(IRRF_P1!H63, 'Parte 3'!$B$8:$AL$37, 6,FALSE))+(HLOOKUP(IRRF_P1!H63, 'Parte 3'!$B$8:$AL$37, 7,FALSE)))</f>
        <v>#N/A</v>
      </c>
      <c r="J63" s="25" t="e">
        <f>(IF((HLOOKUP(IRRF_P1!H63, 'Parte 3'!$B$8:$AL$37, 15,FALSE))&lt;=IRRF_P1!$E$9, IRRF_P1!$E$9,(HLOOKUP(IRRF_P1!H63, 'Parte 3'!$B$8:$AL$37, 15,FALSE))))</f>
        <v>#N/A</v>
      </c>
      <c r="K63" s="177" t="e">
        <f t="shared" si="7"/>
        <v>#N/A</v>
      </c>
      <c r="L63" s="177" t="e">
        <f t="shared" si="8"/>
        <v>#N/A</v>
      </c>
      <c r="M63" s="25" t="e">
        <f>(IF(L63&gt;0, (VLOOKUP(H63, 'Parte 2'!$A$19:$I$44,8,FALSE)*IRRF_P1!$E$8), 0))</f>
        <v>#N/A</v>
      </c>
      <c r="N63" s="178" t="e">
        <f t="shared" si="9"/>
        <v>#N/A</v>
      </c>
    </row>
    <row r="64" spans="1:14" x14ac:dyDescent="0.25">
      <c r="A64" s="41"/>
      <c r="B64" s="41"/>
      <c r="C64" s="41"/>
      <c r="D64" s="41"/>
      <c r="E64" s="41"/>
      <c r="F64" s="41"/>
      <c r="G64" s="41"/>
      <c r="H64" s="24" t="s">
        <v>106</v>
      </c>
      <c r="I64" s="25" t="e">
        <f>(HLOOKUP(IRRF_P1!H64, 'Parte 3'!$B$8:$AL$37, 4,FALSE))+(HLOOKUP(IRRF_P1!H64, 'Parte 3'!$B$8:$AL$37, 5,FALSE))+(HLOOKUP(IRRF_P1!H64, 'Parte 3'!$B$8:$AL$37, 3,FALSE)+(HLOOKUP(IRRF_P1!H64, 'Parte 3'!$B$8:$AL$37, 6,FALSE))+(HLOOKUP(IRRF_P1!H64, 'Parte 3'!$B$8:$AL$37, 7,FALSE)))</f>
        <v>#N/A</v>
      </c>
      <c r="J64" s="25" t="e">
        <f>(IF((HLOOKUP(IRRF_P1!H64, 'Parte 3'!$B$8:$AL$37, 15,FALSE))&lt;=IRRF_P1!$E$9, IRRF_P1!$E$9,(HLOOKUP(IRRF_P1!H64, 'Parte 3'!$B$8:$AL$37, 15,FALSE))))</f>
        <v>#N/A</v>
      </c>
      <c r="K64" s="177" t="e">
        <f t="shared" si="7"/>
        <v>#N/A</v>
      </c>
      <c r="L64" s="177" t="e">
        <f t="shared" si="8"/>
        <v>#N/A</v>
      </c>
      <c r="M64" s="25" t="e">
        <f>(IF(L64&gt;0, (VLOOKUP(H64, 'Parte 2'!$A$19:$I$44,8,FALSE)*IRRF_P1!$E$8), 0))</f>
        <v>#N/A</v>
      </c>
      <c r="N64" s="178" t="e">
        <f t="shared" si="9"/>
        <v>#N/A</v>
      </c>
    </row>
    <row r="65" spans="1:14" x14ac:dyDescent="0.25">
      <c r="A65" s="41"/>
      <c r="B65" s="41"/>
      <c r="C65" s="41"/>
      <c r="D65" s="41"/>
      <c r="E65" s="41"/>
      <c r="F65" s="41"/>
      <c r="G65" s="41"/>
      <c r="H65" s="24" t="s">
        <v>107</v>
      </c>
      <c r="I65" s="25" t="e">
        <f>(HLOOKUP(IRRF_P1!H65, 'Parte 3'!$B$8:$AL$37, 4,FALSE))+(HLOOKUP(IRRF_P1!H65, 'Parte 3'!$B$8:$AL$37, 5,FALSE))+(HLOOKUP(IRRF_P1!H65, 'Parte 3'!$B$8:$AL$37, 3,FALSE)+(HLOOKUP(IRRF_P1!H65, 'Parte 3'!$B$8:$AL$37, 6,FALSE))+(HLOOKUP(IRRF_P1!H65, 'Parte 3'!$B$8:$AL$37, 7,FALSE)))</f>
        <v>#N/A</v>
      </c>
      <c r="J65" s="25" t="e">
        <f>(IF((HLOOKUP(IRRF_P1!H65, 'Parte 3'!$B$8:$AL$37, 15,FALSE))&lt;=IRRF_P1!$E$9, IRRF_P1!$E$9,(HLOOKUP(IRRF_P1!H65, 'Parte 3'!$B$8:$AL$37, 15,FALSE))))</f>
        <v>#N/A</v>
      </c>
      <c r="K65" s="177" t="e">
        <f t="shared" si="7"/>
        <v>#N/A</v>
      </c>
      <c r="L65" s="177" t="e">
        <f t="shared" si="8"/>
        <v>#N/A</v>
      </c>
      <c r="M65" s="25" t="e">
        <f>(IF(L65&gt;0, (VLOOKUP(H65, 'Parte 2'!$A$19:$I$44,8,FALSE)*IRRF_P1!$E$8), 0))</f>
        <v>#N/A</v>
      </c>
      <c r="N65" s="178" t="e">
        <f t="shared" si="9"/>
        <v>#N/A</v>
      </c>
    </row>
    <row r="66" spans="1:14" x14ac:dyDescent="0.25">
      <c r="A66" s="41"/>
      <c r="B66" s="41"/>
      <c r="C66" s="41"/>
      <c r="D66" s="41"/>
      <c r="E66" s="41"/>
      <c r="F66" s="41"/>
      <c r="G66" s="41"/>
      <c r="H66" s="24" t="s">
        <v>108</v>
      </c>
      <c r="I66" s="25" t="e">
        <f>(HLOOKUP(IRRF_P1!H66, 'Parte 3'!$B$8:$AL$37, 4,FALSE))+(HLOOKUP(IRRF_P1!H66, 'Parte 3'!$B$8:$AL$37, 5,FALSE))+(HLOOKUP(IRRF_P1!H66, 'Parte 3'!$B$8:$AL$37, 3,FALSE)+(HLOOKUP(IRRF_P1!H66, 'Parte 3'!$B$8:$AL$37, 6,FALSE))+(HLOOKUP(IRRF_P1!H66, 'Parte 3'!$B$8:$AL$37, 7,FALSE)))</f>
        <v>#N/A</v>
      </c>
      <c r="J66" s="25" t="e">
        <f>(IF((HLOOKUP(IRRF_P1!H66, 'Parte 3'!$B$8:$AL$37, 15,FALSE))&lt;=IRRF_P1!$E$9, IRRF_P1!$E$9,(HLOOKUP(IRRF_P1!H66, 'Parte 3'!$B$8:$AL$37, 15,FALSE))))</f>
        <v>#N/A</v>
      </c>
      <c r="K66" s="177" t="e">
        <f t="shared" si="7"/>
        <v>#N/A</v>
      </c>
      <c r="L66" s="177" t="e">
        <f t="shared" si="8"/>
        <v>#N/A</v>
      </c>
      <c r="M66" s="25" t="e">
        <f>(IF(L66&gt;0, (VLOOKUP(H66, 'Parte 2'!$A$19:$I$44,8,FALSE)*IRRF_P1!$E$8), 0))</f>
        <v>#N/A</v>
      </c>
      <c r="N66" s="178" t="e">
        <f t="shared" si="9"/>
        <v>#N/A</v>
      </c>
    </row>
    <row r="67" spans="1:14" x14ac:dyDescent="0.25">
      <c r="A67" s="41"/>
      <c r="B67" s="41"/>
      <c r="C67" s="41"/>
      <c r="D67" s="41"/>
      <c r="E67" s="41"/>
      <c r="F67" s="41"/>
      <c r="G67" s="41"/>
      <c r="H67" s="24" t="s">
        <v>109</v>
      </c>
      <c r="I67" s="25" t="e">
        <f>(HLOOKUP(IRRF_P1!H67, 'Parte 3'!$B$8:$AL$37, 4,FALSE))+(HLOOKUP(IRRF_P1!H67, 'Parte 3'!$B$8:$AL$37, 5,FALSE))+(HLOOKUP(IRRF_P1!H67, 'Parte 3'!$B$8:$AL$37, 3,FALSE)+(HLOOKUP(IRRF_P1!H67, 'Parte 3'!$B$8:$AL$37, 6,FALSE))+(HLOOKUP(IRRF_P1!H67, 'Parte 3'!$B$8:$AL$37, 7,FALSE)))</f>
        <v>#N/A</v>
      </c>
      <c r="J67" s="25" t="e">
        <f>(IF((HLOOKUP(IRRF_P1!H67, 'Parte 3'!$B$8:$AL$37, 15,FALSE))&lt;=IRRF_P1!$E$9, IRRF_P1!$E$9,(HLOOKUP(IRRF_P1!H67, 'Parte 3'!$B$8:$AL$37, 15,FALSE))))</f>
        <v>#N/A</v>
      </c>
      <c r="K67" s="177" t="e">
        <f t="shared" si="7"/>
        <v>#N/A</v>
      </c>
      <c r="L67" s="177" t="e">
        <f t="shared" si="8"/>
        <v>#N/A</v>
      </c>
      <c r="M67" s="25" t="e">
        <f>(IF(L67&gt;0, (VLOOKUP(H67, 'Parte 2'!$A$19:$I$44,8,FALSE)*IRRF_P1!$E$8), 0))</f>
        <v>#N/A</v>
      </c>
      <c r="N67" s="178" t="e">
        <f t="shared" si="9"/>
        <v>#N/A</v>
      </c>
    </row>
    <row r="68" spans="1:14" x14ac:dyDescent="0.25">
      <c r="A68" s="41"/>
      <c r="B68" s="41"/>
      <c r="C68" s="41"/>
      <c r="D68" s="41"/>
      <c r="E68" s="41"/>
      <c r="F68" s="41"/>
      <c r="G68" s="41"/>
      <c r="H68" s="24" t="s">
        <v>110</v>
      </c>
      <c r="I68" s="25" t="e">
        <f>(HLOOKUP(IRRF_P1!H68, 'Parte 3'!$B$8:$AL$37, 4,FALSE))+(HLOOKUP(IRRF_P1!H68, 'Parte 3'!$B$8:$AL$37, 5,FALSE))+(HLOOKUP(IRRF_P1!H68, 'Parte 3'!$B$8:$AL$37, 3,FALSE)+(HLOOKUP(IRRF_P1!H68, 'Parte 3'!$B$8:$AL$37, 6,FALSE))+(HLOOKUP(IRRF_P1!H68, 'Parte 3'!$B$8:$AL$37, 7,FALSE)))</f>
        <v>#N/A</v>
      </c>
      <c r="J68" s="25" t="e">
        <f>(IF((HLOOKUP(IRRF_P1!H68, 'Parte 3'!$B$8:$AL$37, 15,FALSE))&lt;=IRRF_P1!$E$9, IRRF_P1!$E$9,(HLOOKUP(IRRF_P1!H68, 'Parte 3'!$B$8:$AL$37, 15,FALSE))))</f>
        <v>#N/A</v>
      </c>
      <c r="K68" s="177" t="e">
        <f t="shared" si="7"/>
        <v>#N/A</v>
      </c>
      <c r="L68" s="177" t="e">
        <f t="shared" si="8"/>
        <v>#N/A</v>
      </c>
      <c r="M68" s="25" t="e">
        <f>(IF(L68&gt;0, (VLOOKUP(H68, 'Parte 2'!$A$19:$I$44,8,FALSE)*IRRF_P1!$E$8), 0))</f>
        <v>#N/A</v>
      </c>
      <c r="N68" s="178" t="e">
        <f t="shared" si="9"/>
        <v>#N/A</v>
      </c>
    </row>
    <row r="69" spans="1:14" x14ac:dyDescent="0.25">
      <c r="A69" s="41"/>
      <c r="B69" s="41"/>
      <c r="C69" s="41"/>
      <c r="D69" s="41"/>
      <c r="E69" s="41"/>
      <c r="F69" s="41"/>
      <c r="G69" s="41"/>
      <c r="H69" s="24" t="s">
        <v>111</v>
      </c>
      <c r="I69" s="25" t="e">
        <f>(HLOOKUP(IRRF_P1!H69, 'Parte 3'!$B$8:$AL$37, 4,FALSE))+(HLOOKUP(IRRF_P1!H69, 'Parte 3'!$B$8:$AL$37, 5,FALSE))+(HLOOKUP(IRRF_P1!H69, 'Parte 3'!$B$8:$AL$37, 3,FALSE)+(HLOOKUP(IRRF_P1!H69, 'Parte 3'!$B$8:$AL$37, 6,FALSE))+(HLOOKUP(IRRF_P1!H69, 'Parte 3'!$B$8:$AL$37, 7,FALSE)))</f>
        <v>#N/A</v>
      </c>
      <c r="J69" s="25" t="e">
        <f>(IF((HLOOKUP(IRRF_P1!H69, 'Parte 3'!$B$8:$AL$37, 15,FALSE))&lt;=IRRF_P1!$E$9, IRRF_P1!$E$9,(HLOOKUP(IRRF_P1!H69, 'Parte 3'!$B$8:$AL$37, 15,FALSE))))</f>
        <v>#N/A</v>
      </c>
      <c r="K69" s="177" t="e">
        <f t="shared" si="7"/>
        <v>#N/A</v>
      </c>
      <c r="L69" s="177" t="e">
        <f t="shared" si="8"/>
        <v>#N/A</v>
      </c>
      <c r="M69" s="25" t="e">
        <f>(IF(L69&gt;0, (VLOOKUP(H69, 'Parte 2'!$A$19:$I$44,8,FALSE)*IRRF_P1!$E$8), 0))</f>
        <v>#N/A</v>
      </c>
      <c r="N69" s="178" t="e">
        <f t="shared" si="9"/>
        <v>#N/A</v>
      </c>
    </row>
    <row r="70" spans="1:14" x14ac:dyDescent="0.25">
      <c r="A70" s="41"/>
      <c r="B70" s="41"/>
      <c r="C70" s="41"/>
      <c r="D70" s="41"/>
      <c r="E70" s="41"/>
      <c r="F70" s="41"/>
      <c r="G70" s="41"/>
      <c r="H70" s="24" t="s">
        <v>112</v>
      </c>
      <c r="I70" s="25" t="e">
        <f>(HLOOKUP(IRRF_P1!H70, 'Parte 3'!$B$8:$AL$37, 4,FALSE))+(HLOOKUP(IRRF_P1!H70, 'Parte 3'!$B$8:$AL$37, 5,FALSE))+(HLOOKUP(IRRF_P1!H70, 'Parte 3'!$B$8:$AL$37, 3,FALSE)+(HLOOKUP(IRRF_P1!H70, 'Parte 3'!$B$8:$AL$37, 6,FALSE))+(HLOOKUP(IRRF_P1!H70, 'Parte 3'!$B$8:$AL$37, 7,FALSE)))</f>
        <v>#N/A</v>
      </c>
      <c r="J70" s="25" t="e">
        <f>(IF((HLOOKUP(IRRF_P1!H70, 'Parte 3'!$B$8:$AL$37, 15,FALSE))&lt;=IRRF_P1!$E$9, IRRF_P1!$E$9,(HLOOKUP(IRRF_P1!H70, 'Parte 3'!$B$8:$AL$37, 15,FALSE))))</f>
        <v>#N/A</v>
      </c>
      <c r="K70" s="177" t="e">
        <f t="shared" si="7"/>
        <v>#N/A</v>
      </c>
      <c r="L70" s="177" t="e">
        <f t="shared" si="8"/>
        <v>#N/A</v>
      </c>
      <c r="M70" s="25" t="e">
        <f>(IF(L70&gt;0, (VLOOKUP(H70, 'Parte 2'!$A$19:$I$44,8,FALSE)*IRRF_P1!$E$8), 0))</f>
        <v>#N/A</v>
      </c>
      <c r="N70" s="178" t="e">
        <f t="shared" si="9"/>
        <v>#N/A</v>
      </c>
    </row>
    <row r="71" spans="1:14" x14ac:dyDescent="0.25">
      <c r="A71" s="41"/>
      <c r="B71" s="41"/>
      <c r="C71" s="41"/>
      <c r="D71" s="41"/>
      <c r="E71" s="41"/>
      <c r="F71" s="41"/>
      <c r="G71" s="41"/>
      <c r="H71" s="24" t="s">
        <v>113</v>
      </c>
      <c r="I71" s="25" t="e">
        <f>(HLOOKUP(IRRF_P1!H71, 'Parte 3'!$B$8:$AL$37, 4,FALSE))+(HLOOKUP(IRRF_P1!H71, 'Parte 3'!$B$8:$AL$37, 5,FALSE))+(HLOOKUP(IRRF_P1!H71, 'Parte 3'!$B$8:$AL$37, 3,FALSE)+(HLOOKUP(IRRF_P1!H71, 'Parte 3'!$B$8:$AL$37, 6,FALSE))+(HLOOKUP(IRRF_P1!H71, 'Parte 3'!$B$8:$AL$37, 7,FALSE)))</f>
        <v>#N/A</v>
      </c>
      <c r="J71" s="25" t="e">
        <f>(IF((HLOOKUP(IRRF_P1!H71, 'Parte 3'!$B$8:$AL$37, 15,FALSE))&lt;=IRRF_P1!$E$9, IRRF_P1!$E$9,(HLOOKUP(IRRF_P1!H71, 'Parte 3'!$B$8:$AL$37, 15,FALSE))))</f>
        <v>#N/A</v>
      </c>
      <c r="K71" s="177" t="e">
        <f t="shared" si="7"/>
        <v>#N/A</v>
      </c>
      <c r="L71" s="177" t="e">
        <f t="shared" si="8"/>
        <v>#N/A</v>
      </c>
      <c r="M71" s="25" t="e">
        <f>(IF(L71&gt;0, (VLOOKUP(H71, 'Parte 2'!$A$19:$I$44,8,FALSE)*IRRF_P1!$E$8), 0))</f>
        <v>#N/A</v>
      </c>
      <c r="N71" s="178" t="e">
        <f t="shared" si="9"/>
        <v>#N/A</v>
      </c>
    </row>
    <row r="72" spans="1:14" x14ac:dyDescent="0.25">
      <c r="A72" s="41"/>
      <c r="B72" s="41"/>
      <c r="C72" s="41"/>
      <c r="D72" s="41"/>
      <c r="E72" s="41"/>
      <c r="F72" s="41"/>
      <c r="G72" s="41"/>
      <c r="H72" s="24" t="s">
        <v>114</v>
      </c>
      <c r="I72" s="25" t="e">
        <f>(HLOOKUP(IRRF_P1!H72, 'Parte 3'!$B$8:$AL$37, 4,FALSE))+(HLOOKUP(IRRF_P1!H72, 'Parte 3'!$B$8:$AL$37, 5,FALSE))+(HLOOKUP(IRRF_P1!H72, 'Parte 3'!$B$8:$AL$37, 3,FALSE)+(HLOOKUP(IRRF_P1!H72, 'Parte 3'!$B$8:$AL$37, 6,FALSE))+(HLOOKUP(IRRF_P1!H72, 'Parte 3'!$B$8:$AL$37, 7,FALSE)))</f>
        <v>#N/A</v>
      </c>
      <c r="J72" s="25" t="e">
        <f>(IF((HLOOKUP(IRRF_P1!H72, 'Parte 3'!$B$8:$AL$37, 15,FALSE))&lt;=IRRF_P1!$E$9, IRRF_P1!$E$9,(HLOOKUP(IRRF_P1!H72, 'Parte 3'!$B$8:$AL$37, 15,FALSE))))</f>
        <v>#N/A</v>
      </c>
      <c r="K72" s="177" t="e">
        <f t="shared" si="7"/>
        <v>#N/A</v>
      </c>
      <c r="L72" s="177" t="e">
        <f t="shared" si="8"/>
        <v>#N/A</v>
      </c>
      <c r="M72" s="25" t="e">
        <f>(IF(L72&gt;0, (VLOOKUP(H72, 'Parte 2'!$A$19:$I$44,8,FALSE)*IRRF_P1!$E$8), 0))</f>
        <v>#N/A</v>
      </c>
      <c r="N72" s="178" t="e">
        <f t="shared" si="9"/>
        <v>#N/A</v>
      </c>
    </row>
    <row r="73" spans="1:14" x14ac:dyDescent="0.25">
      <c r="A73" s="41"/>
      <c r="B73" s="41"/>
      <c r="C73" s="41"/>
      <c r="D73" s="41"/>
      <c r="E73" s="41"/>
      <c r="F73" s="41"/>
      <c r="G73" s="41"/>
      <c r="H73" s="24" t="s">
        <v>115</v>
      </c>
      <c r="I73" s="25" t="e">
        <f>(HLOOKUP(IRRF_P1!H73, 'Parte 3'!$B$8:$AL$37, 4,FALSE))+(HLOOKUP(IRRF_P1!H73, 'Parte 3'!$B$8:$AL$37, 5,FALSE))+(HLOOKUP(IRRF_P1!H73, 'Parte 3'!$B$8:$AL$37, 3,FALSE)+(HLOOKUP(IRRF_P1!H73, 'Parte 3'!$B$8:$AL$37, 6,FALSE))+(HLOOKUP(IRRF_P1!H73, 'Parte 3'!$B$8:$AL$37, 7,FALSE)))</f>
        <v>#N/A</v>
      </c>
      <c r="J73" s="25" t="e">
        <f>(IF((HLOOKUP(IRRF_P1!H73, 'Parte 3'!$B$8:$AL$37, 15,FALSE))&lt;=IRRF_P1!$E$9, IRRF_P1!$E$9,(HLOOKUP(IRRF_P1!H73, 'Parte 3'!$B$8:$AL$37, 15,FALSE))))</f>
        <v>#N/A</v>
      </c>
      <c r="K73" s="177" t="e">
        <f t="shared" si="7"/>
        <v>#N/A</v>
      </c>
      <c r="L73" s="177" t="e">
        <f t="shared" si="8"/>
        <v>#N/A</v>
      </c>
      <c r="M73" s="25" t="e">
        <f>(IF(L73&gt;0, (VLOOKUP(H73, 'Parte 2'!$A$19:$I$44,8,FALSE)*IRRF_P1!$E$8), 0))</f>
        <v>#N/A</v>
      </c>
      <c r="N73" s="178" t="e">
        <f t="shared" si="9"/>
        <v>#N/A</v>
      </c>
    </row>
    <row r="74" spans="1:14" x14ac:dyDescent="0.25">
      <c r="A74" s="41"/>
      <c r="B74" s="41"/>
      <c r="C74" s="41"/>
      <c r="D74" s="41"/>
      <c r="E74" s="41"/>
      <c r="F74" s="41"/>
      <c r="G74" s="41"/>
      <c r="H74" s="24" t="s">
        <v>116</v>
      </c>
      <c r="I74" s="25" t="e">
        <f>(HLOOKUP(IRRF_P1!H74, 'Parte 3'!$B$8:$AL$37, 4,FALSE))+(HLOOKUP(IRRF_P1!H74, 'Parte 3'!$B$8:$AL$37, 5,FALSE))+(HLOOKUP(IRRF_P1!H74, 'Parte 3'!$B$8:$AL$37, 3,FALSE)+(HLOOKUP(IRRF_P1!H74, 'Parte 3'!$B$8:$AL$37, 6,FALSE))+(HLOOKUP(IRRF_P1!H74, 'Parte 3'!$B$8:$AL$37, 7,FALSE)))</f>
        <v>#N/A</v>
      </c>
      <c r="J74" s="25" t="e">
        <f>(IF((HLOOKUP(IRRF_P1!H74, 'Parte 3'!$B$8:$AL$37, 15,FALSE))&lt;=IRRF_P1!$E$9, IRRF_P1!$E$9,(HLOOKUP(IRRF_P1!H74, 'Parte 3'!$B$8:$AL$37, 15,FALSE))))</f>
        <v>#N/A</v>
      </c>
      <c r="K74" s="177" t="e">
        <f t="shared" ref="K74:K101" si="10">I74-J74</f>
        <v>#N/A</v>
      </c>
      <c r="L74" s="177" t="e">
        <f t="shared" ref="L74:L101" si="11">(IF(K74&lt;=$C$3, 0, IF(K74&lt;=$C$4, (K74*$D$4)-$E$4, IF(K74&lt;=$C$5,(K74*$D$5)-$E$5, IF(K74&lt;=$C$6, (K74*$D$6)-$E$6, (K74*$D$7)-$E$7)))))</f>
        <v>#N/A</v>
      </c>
      <c r="M74" s="25" t="e">
        <f>(IF(L74&gt;0, (VLOOKUP(H74, 'Parte 2'!$A$19:$I$44,8,FALSE)*IRRF_P1!$E$8), 0))</f>
        <v>#N/A</v>
      </c>
      <c r="N74" s="178" t="e">
        <f t="shared" ref="N74:N101" si="12">IF((L74-M74)&lt;=0,0,L74-M74)</f>
        <v>#N/A</v>
      </c>
    </row>
    <row r="75" spans="1:14" x14ac:dyDescent="0.25">
      <c r="A75" s="41"/>
      <c r="B75" s="41"/>
      <c r="C75" s="41"/>
      <c r="D75" s="41"/>
      <c r="E75" s="41"/>
      <c r="F75" s="41"/>
      <c r="G75" s="41"/>
      <c r="H75" s="24" t="s">
        <v>117</v>
      </c>
      <c r="I75" s="25" t="e">
        <f>(HLOOKUP(IRRF_P1!H75, 'Parte 3'!$B$8:$AL$37, 4,FALSE))+(HLOOKUP(IRRF_P1!H75, 'Parte 3'!$B$8:$AL$37, 5,FALSE))+(HLOOKUP(IRRF_P1!H75, 'Parte 3'!$B$8:$AL$37, 3,FALSE)+(HLOOKUP(IRRF_P1!H75, 'Parte 3'!$B$8:$AL$37, 6,FALSE))+(HLOOKUP(IRRF_P1!H75, 'Parte 3'!$B$8:$AL$37, 7,FALSE)))</f>
        <v>#N/A</v>
      </c>
      <c r="J75" s="25" t="e">
        <f>(IF((HLOOKUP(IRRF_P1!H75, 'Parte 3'!$B$8:$AL$37, 15,FALSE))&lt;=IRRF_P1!$E$9, IRRF_P1!$E$9,(HLOOKUP(IRRF_P1!H75, 'Parte 3'!$B$8:$AL$37, 15,FALSE))))</f>
        <v>#N/A</v>
      </c>
      <c r="K75" s="177" t="e">
        <f t="shared" si="10"/>
        <v>#N/A</v>
      </c>
      <c r="L75" s="177" t="e">
        <f t="shared" si="11"/>
        <v>#N/A</v>
      </c>
      <c r="M75" s="25" t="e">
        <f>(IF(L75&gt;0, (VLOOKUP(H75, 'Parte 2'!$A$19:$I$44,8,FALSE)*IRRF_P1!$E$8), 0))</f>
        <v>#N/A</v>
      </c>
      <c r="N75" s="178" t="e">
        <f t="shared" si="12"/>
        <v>#N/A</v>
      </c>
    </row>
    <row r="76" spans="1:14" x14ac:dyDescent="0.25">
      <c r="A76" s="41"/>
      <c r="B76" s="41"/>
      <c r="C76" s="41"/>
      <c r="D76" s="41"/>
      <c r="E76" s="41"/>
      <c r="F76" s="41"/>
      <c r="G76" s="41"/>
      <c r="H76" s="24" t="s">
        <v>118</v>
      </c>
      <c r="I76" s="25" t="e">
        <f>(HLOOKUP(IRRF_P1!H76, 'Parte 3'!$B$8:$AL$37, 4,FALSE))+(HLOOKUP(IRRF_P1!H76, 'Parte 3'!$B$8:$AL$37, 5,FALSE))+(HLOOKUP(IRRF_P1!H76, 'Parte 3'!$B$8:$AL$37, 3,FALSE)+(HLOOKUP(IRRF_P1!H76, 'Parte 3'!$B$8:$AL$37, 6,FALSE))+(HLOOKUP(IRRF_P1!H76, 'Parte 3'!$B$8:$AL$37, 7,FALSE)))</f>
        <v>#N/A</v>
      </c>
      <c r="J76" s="25" t="e">
        <f>(IF((HLOOKUP(IRRF_P1!H76, 'Parte 3'!$B$8:$AL$37, 15,FALSE))&lt;=IRRF_P1!$E$9, IRRF_P1!$E$9,(HLOOKUP(IRRF_P1!H76, 'Parte 3'!$B$8:$AL$37, 15,FALSE))))</f>
        <v>#N/A</v>
      </c>
      <c r="K76" s="177" t="e">
        <f t="shared" si="10"/>
        <v>#N/A</v>
      </c>
      <c r="L76" s="177" t="e">
        <f t="shared" si="11"/>
        <v>#N/A</v>
      </c>
      <c r="M76" s="25" t="e">
        <f>(IF(L76&gt;0, (VLOOKUP(H76, 'Parte 2'!$A$19:$I$44,8,FALSE)*IRRF_P1!$E$8), 0))</f>
        <v>#N/A</v>
      </c>
      <c r="N76" s="178" t="e">
        <f t="shared" si="12"/>
        <v>#N/A</v>
      </c>
    </row>
    <row r="77" spans="1:14" x14ac:dyDescent="0.25">
      <c r="A77" s="41"/>
      <c r="B77" s="41"/>
      <c r="C77" s="41"/>
      <c r="D77" s="41"/>
      <c r="E77" s="41"/>
      <c r="F77" s="41"/>
      <c r="G77" s="41"/>
      <c r="H77" s="24" t="s">
        <v>119</v>
      </c>
      <c r="I77" s="25" t="e">
        <f>(HLOOKUP(IRRF_P1!H77, 'Parte 3'!$B$8:$AL$37, 4,FALSE))+(HLOOKUP(IRRF_P1!H77, 'Parte 3'!$B$8:$AL$37, 5,FALSE))+(HLOOKUP(IRRF_P1!H77, 'Parte 3'!$B$8:$AL$37, 3,FALSE)+(HLOOKUP(IRRF_P1!H77, 'Parte 3'!$B$8:$AL$37, 6,FALSE))+(HLOOKUP(IRRF_P1!H77, 'Parte 3'!$B$8:$AL$37, 7,FALSE)))</f>
        <v>#N/A</v>
      </c>
      <c r="J77" s="25" t="e">
        <f>(IF((HLOOKUP(IRRF_P1!H77, 'Parte 3'!$B$8:$AL$37, 15,FALSE))&lt;=IRRF_P1!$E$9, IRRF_P1!$E$9,(HLOOKUP(IRRF_P1!H77, 'Parte 3'!$B$8:$AL$37, 15,FALSE))))</f>
        <v>#N/A</v>
      </c>
      <c r="K77" s="177" t="e">
        <f t="shared" si="10"/>
        <v>#N/A</v>
      </c>
      <c r="L77" s="177" t="e">
        <f t="shared" si="11"/>
        <v>#N/A</v>
      </c>
      <c r="M77" s="25" t="e">
        <f>(IF(L77&gt;0, (VLOOKUP(H77, 'Parte 2'!$A$19:$I$44,8,FALSE)*IRRF_P1!$E$8), 0))</f>
        <v>#N/A</v>
      </c>
      <c r="N77" s="178" t="e">
        <f t="shared" si="12"/>
        <v>#N/A</v>
      </c>
    </row>
    <row r="78" spans="1:14" x14ac:dyDescent="0.25">
      <c r="A78" s="41"/>
      <c r="B78" s="41"/>
      <c r="C78" s="41"/>
      <c r="D78" s="41"/>
      <c r="E78" s="41"/>
      <c r="F78" s="41"/>
      <c r="G78" s="41"/>
      <c r="H78" s="24" t="s">
        <v>120</v>
      </c>
      <c r="I78" s="25" t="e">
        <f>(HLOOKUP(IRRF_P1!H78, 'Parte 3'!$B$8:$AL$37, 4,FALSE))+(HLOOKUP(IRRF_P1!H78, 'Parte 3'!$B$8:$AL$37, 5,FALSE))+(HLOOKUP(IRRF_P1!H78, 'Parte 3'!$B$8:$AL$37, 3,FALSE)+(HLOOKUP(IRRF_P1!H78, 'Parte 3'!$B$8:$AL$37, 6,FALSE))+(HLOOKUP(IRRF_P1!H78, 'Parte 3'!$B$8:$AL$37, 7,FALSE)))</f>
        <v>#N/A</v>
      </c>
      <c r="J78" s="25" t="e">
        <f>(IF((HLOOKUP(IRRF_P1!H78, 'Parte 3'!$B$8:$AL$37, 15,FALSE))&lt;=IRRF_P1!$E$9, IRRF_P1!$E$9,(HLOOKUP(IRRF_P1!H78, 'Parte 3'!$B$8:$AL$37, 15,FALSE))))</f>
        <v>#N/A</v>
      </c>
      <c r="K78" s="177" t="e">
        <f t="shared" si="10"/>
        <v>#N/A</v>
      </c>
      <c r="L78" s="177" t="e">
        <f t="shared" si="11"/>
        <v>#N/A</v>
      </c>
      <c r="M78" s="25" t="e">
        <f>(IF(L78&gt;0, (VLOOKUP(H78, 'Parte 2'!$A$19:$I$44,8,FALSE)*IRRF_P1!$E$8), 0))</f>
        <v>#N/A</v>
      </c>
      <c r="N78" s="178" t="e">
        <f t="shared" si="12"/>
        <v>#N/A</v>
      </c>
    </row>
    <row r="79" spans="1:14" x14ac:dyDescent="0.25">
      <c r="A79" s="41"/>
      <c r="B79" s="41"/>
      <c r="C79" s="41"/>
      <c r="D79" s="41"/>
      <c r="E79" s="41"/>
      <c r="F79" s="41"/>
      <c r="G79" s="41"/>
      <c r="H79" s="24" t="s">
        <v>121</v>
      </c>
      <c r="I79" s="25" t="e">
        <f>(HLOOKUP(IRRF_P1!H79, 'Parte 3'!$B$8:$AL$37, 4,FALSE))+(HLOOKUP(IRRF_P1!H79, 'Parte 3'!$B$8:$AL$37, 5,FALSE))+(HLOOKUP(IRRF_P1!H79, 'Parte 3'!$B$8:$AL$37, 3,FALSE)+(HLOOKUP(IRRF_P1!H79, 'Parte 3'!$B$8:$AL$37, 6,FALSE))+(HLOOKUP(IRRF_P1!H79, 'Parte 3'!$B$8:$AL$37, 7,FALSE)))</f>
        <v>#N/A</v>
      </c>
      <c r="J79" s="25" t="e">
        <f>(IF((HLOOKUP(IRRF_P1!H79, 'Parte 3'!$B$8:$AL$37, 15,FALSE))&lt;=IRRF_P1!$E$9, IRRF_P1!$E$9,(HLOOKUP(IRRF_P1!H79, 'Parte 3'!$B$8:$AL$37, 15,FALSE))))</f>
        <v>#N/A</v>
      </c>
      <c r="K79" s="177" t="e">
        <f t="shared" si="10"/>
        <v>#N/A</v>
      </c>
      <c r="L79" s="177" t="e">
        <f t="shared" si="11"/>
        <v>#N/A</v>
      </c>
      <c r="M79" s="25" t="e">
        <f>(IF(L79&gt;0, (VLOOKUP(H79, 'Parte 2'!$A$19:$I$44,8,FALSE)*IRRF_P1!$E$8), 0))</f>
        <v>#N/A</v>
      </c>
      <c r="N79" s="178" t="e">
        <f t="shared" si="12"/>
        <v>#N/A</v>
      </c>
    </row>
    <row r="80" spans="1:14" x14ac:dyDescent="0.25">
      <c r="A80" s="41"/>
      <c r="B80" s="41"/>
      <c r="C80" s="41"/>
      <c r="D80" s="41"/>
      <c r="E80" s="41"/>
      <c r="F80" s="41"/>
      <c r="G80" s="41"/>
      <c r="H80" s="24" t="s">
        <v>122</v>
      </c>
      <c r="I80" s="25" t="e">
        <f>(HLOOKUP(IRRF_P1!H80, 'Parte 3'!$B$8:$AL$37, 4,FALSE))+(HLOOKUP(IRRF_P1!H80, 'Parte 3'!$B$8:$AL$37, 5,FALSE))+(HLOOKUP(IRRF_P1!H80, 'Parte 3'!$B$8:$AL$37, 3,FALSE)+(HLOOKUP(IRRF_P1!H80, 'Parte 3'!$B$8:$AL$37, 6,FALSE))+(HLOOKUP(IRRF_P1!H80, 'Parte 3'!$B$8:$AL$37, 7,FALSE)))</f>
        <v>#N/A</v>
      </c>
      <c r="J80" s="25" t="e">
        <f>(IF((HLOOKUP(IRRF_P1!H80, 'Parte 3'!$B$8:$AL$37, 15,FALSE))&lt;=IRRF_P1!$E$9, IRRF_P1!$E$9,(HLOOKUP(IRRF_P1!H80, 'Parte 3'!$B$8:$AL$37, 15,FALSE))))</f>
        <v>#N/A</v>
      </c>
      <c r="K80" s="177" t="e">
        <f t="shared" si="10"/>
        <v>#N/A</v>
      </c>
      <c r="L80" s="177" t="e">
        <f t="shared" si="11"/>
        <v>#N/A</v>
      </c>
      <c r="M80" s="25" t="e">
        <f>(IF(L80&gt;0, (VLOOKUP(H80, 'Parte 2'!$A$19:$I$44,8,FALSE)*IRRF_P1!$E$8), 0))</f>
        <v>#N/A</v>
      </c>
      <c r="N80" s="178" t="e">
        <f t="shared" si="12"/>
        <v>#N/A</v>
      </c>
    </row>
    <row r="81" spans="1:14" x14ac:dyDescent="0.25">
      <c r="A81" s="41"/>
      <c r="B81" s="41"/>
      <c r="C81" s="41"/>
      <c r="D81" s="41"/>
      <c r="E81" s="41"/>
      <c r="F81" s="41"/>
      <c r="G81" s="41"/>
      <c r="H81" s="24" t="s">
        <v>123</v>
      </c>
      <c r="I81" s="25" t="e">
        <f>(HLOOKUP(IRRF_P1!H81, 'Parte 3'!$B$8:$AL$37, 4,FALSE))+(HLOOKUP(IRRF_P1!H81, 'Parte 3'!$B$8:$AL$37, 5,FALSE))+(HLOOKUP(IRRF_P1!H81, 'Parte 3'!$B$8:$AL$37, 3,FALSE)+(HLOOKUP(IRRF_P1!H81, 'Parte 3'!$B$8:$AL$37, 6,FALSE))+(HLOOKUP(IRRF_P1!H81, 'Parte 3'!$B$8:$AL$37, 7,FALSE)))</f>
        <v>#N/A</v>
      </c>
      <c r="J81" s="25" t="e">
        <f>(IF((HLOOKUP(IRRF_P1!H81, 'Parte 3'!$B$8:$AL$37, 15,FALSE))&lt;=IRRF_P1!$E$9, IRRF_P1!$E$9,(HLOOKUP(IRRF_P1!H81, 'Parte 3'!$B$8:$AL$37, 15,FALSE))))</f>
        <v>#N/A</v>
      </c>
      <c r="K81" s="177" t="e">
        <f t="shared" si="10"/>
        <v>#N/A</v>
      </c>
      <c r="L81" s="177" t="e">
        <f t="shared" si="11"/>
        <v>#N/A</v>
      </c>
      <c r="M81" s="25" t="e">
        <f>(IF(L81&gt;0, (VLOOKUP(H81, 'Parte 2'!$A$19:$I$44,8,FALSE)*IRRF_P1!$E$8), 0))</f>
        <v>#N/A</v>
      </c>
      <c r="N81" s="178" t="e">
        <f t="shared" si="12"/>
        <v>#N/A</v>
      </c>
    </row>
    <row r="82" spans="1:14" x14ac:dyDescent="0.25">
      <c r="A82" s="41"/>
      <c r="B82" s="41"/>
      <c r="C82" s="41"/>
      <c r="D82" s="41"/>
      <c r="E82" s="41"/>
      <c r="F82" s="41"/>
      <c r="G82" s="41"/>
      <c r="H82" s="24" t="s">
        <v>124</v>
      </c>
      <c r="I82" s="25" t="e">
        <f>(HLOOKUP(IRRF_P1!H82, 'Parte 3'!$B$8:$AL$37, 4,FALSE))+(HLOOKUP(IRRF_P1!H82, 'Parte 3'!$B$8:$AL$37, 5,FALSE))+(HLOOKUP(IRRF_P1!H82, 'Parte 3'!$B$8:$AL$37, 3,FALSE)+(HLOOKUP(IRRF_P1!H82, 'Parte 3'!$B$8:$AL$37, 6,FALSE))+(HLOOKUP(IRRF_P1!H82, 'Parte 3'!$B$8:$AL$37, 7,FALSE)))</f>
        <v>#N/A</v>
      </c>
      <c r="J82" s="25" t="e">
        <f>(IF((HLOOKUP(IRRF_P1!H82, 'Parte 3'!$B$8:$AL$37, 15,FALSE))&lt;=IRRF_P1!$E$9, IRRF_P1!$E$9,(HLOOKUP(IRRF_P1!H82, 'Parte 3'!$B$8:$AL$37, 15,FALSE))))</f>
        <v>#N/A</v>
      </c>
      <c r="K82" s="177" t="e">
        <f t="shared" si="10"/>
        <v>#N/A</v>
      </c>
      <c r="L82" s="177" t="e">
        <f t="shared" si="11"/>
        <v>#N/A</v>
      </c>
      <c r="M82" s="25" t="e">
        <f>(IF(L82&gt;0, (VLOOKUP(H82, 'Parte 2'!$A$19:$I$44,8,FALSE)*IRRF_P1!$E$8), 0))</f>
        <v>#N/A</v>
      </c>
      <c r="N82" s="178" t="e">
        <f t="shared" si="12"/>
        <v>#N/A</v>
      </c>
    </row>
    <row r="83" spans="1:14" x14ac:dyDescent="0.25">
      <c r="A83" s="41"/>
      <c r="B83" s="41"/>
      <c r="C83" s="41"/>
      <c r="D83" s="41"/>
      <c r="E83" s="41"/>
      <c r="F83" s="41"/>
      <c r="G83" s="41"/>
      <c r="H83" s="24" t="s">
        <v>125</v>
      </c>
      <c r="I83" s="25" t="e">
        <f>(HLOOKUP(IRRF_P1!H83, 'Parte 3'!$B$8:$AL$37, 4,FALSE))+(HLOOKUP(IRRF_P1!H83, 'Parte 3'!$B$8:$AL$37, 5,FALSE))+(HLOOKUP(IRRF_P1!H83, 'Parte 3'!$B$8:$AL$37, 3,FALSE)+(HLOOKUP(IRRF_P1!H83, 'Parte 3'!$B$8:$AL$37, 6,FALSE))+(HLOOKUP(IRRF_P1!H83, 'Parte 3'!$B$8:$AL$37, 7,FALSE)))</f>
        <v>#N/A</v>
      </c>
      <c r="J83" s="25" t="e">
        <f>(IF((HLOOKUP(IRRF_P1!H83, 'Parte 3'!$B$8:$AL$37, 15,FALSE))&lt;=IRRF_P1!$E$9, IRRF_P1!$E$9,(HLOOKUP(IRRF_P1!H83, 'Parte 3'!$B$8:$AL$37, 15,FALSE))))</f>
        <v>#N/A</v>
      </c>
      <c r="K83" s="177" t="e">
        <f t="shared" si="10"/>
        <v>#N/A</v>
      </c>
      <c r="L83" s="177" t="e">
        <f t="shared" si="11"/>
        <v>#N/A</v>
      </c>
      <c r="M83" s="25" t="e">
        <f>(IF(L83&gt;0, (VLOOKUP(H83, 'Parte 2'!$A$19:$I$44,8,FALSE)*IRRF_P1!$E$8), 0))</f>
        <v>#N/A</v>
      </c>
      <c r="N83" s="178" t="e">
        <f t="shared" si="12"/>
        <v>#N/A</v>
      </c>
    </row>
    <row r="84" spans="1:14" x14ac:dyDescent="0.25">
      <c r="A84" s="41"/>
      <c r="B84" s="41"/>
      <c r="C84" s="41"/>
      <c r="D84" s="41"/>
      <c r="E84" s="41"/>
      <c r="F84" s="41"/>
      <c r="G84" s="41"/>
      <c r="H84" s="24" t="s">
        <v>126</v>
      </c>
      <c r="I84" s="25" t="e">
        <f>(HLOOKUP(IRRF_P1!H84, 'Parte 3'!$B$8:$AL$37, 4,FALSE))+(HLOOKUP(IRRF_P1!H84, 'Parte 3'!$B$8:$AL$37, 5,FALSE))+(HLOOKUP(IRRF_P1!H84, 'Parte 3'!$B$8:$AL$37, 3,FALSE)+(HLOOKUP(IRRF_P1!H84, 'Parte 3'!$B$8:$AL$37, 6,FALSE))+(HLOOKUP(IRRF_P1!H84, 'Parte 3'!$B$8:$AL$37, 7,FALSE)))</f>
        <v>#N/A</v>
      </c>
      <c r="J84" s="25" t="e">
        <f>(IF((HLOOKUP(IRRF_P1!H84, 'Parte 3'!$B$8:$AL$37, 15,FALSE))&lt;=IRRF_P1!$E$9, IRRF_P1!$E$9,(HLOOKUP(IRRF_P1!H84, 'Parte 3'!$B$8:$AL$37, 15,FALSE))))</f>
        <v>#N/A</v>
      </c>
      <c r="K84" s="177" t="e">
        <f t="shared" si="10"/>
        <v>#N/A</v>
      </c>
      <c r="L84" s="177" t="e">
        <f t="shared" si="11"/>
        <v>#N/A</v>
      </c>
      <c r="M84" s="25" t="e">
        <f>(IF(L84&gt;0, (VLOOKUP(H84, 'Parte 2'!$A$19:$I$44,8,FALSE)*IRRF_P1!$E$8), 0))</f>
        <v>#N/A</v>
      </c>
      <c r="N84" s="178" t="e">
        <f t="shared" si="12"/>
        <v>#N/A</v>
      </c>
    </row>
    <row r="85" spans="1:14" x14ac:dyDescent="0.25">
      <c r="A85" s="41"/>
      <c r="B85" s="41"/>
      <c r="C85" s="41"/>
      <c r="D85" s="41"/>
      <c r="E85" s="41"/>
      <c r="F85" s="41"/>
      <c r="G85" s="41"/>
      <c r="H85" s="24" t="s">
        <v>127</v>
      </c>
      <c r="I85" s="25" t="e">
        <f>(HLOOKUP(IRRF_P1!H85, 'Parte 3'!$B$8:$AL$37, 4,FALSE))+(HLOOKUP(IRRF_P1!H85, 'Parte 3'!$B$8:$AL$37, 5,FALSE))+(HLOOKUP(IRRF_P1!H85, 'Parte 3'!$B$8:$AL$37, 3,FALSE)+(HLOOKUP(IRRF_P1!H85, 'Parte 3'!$B$8:$AL$37, 6,FALSE))+(HLOOKUP(IRRF_P1!H85, 'Parte 3'!$B$8:$AL$37, 7,FALSE)))</f>
        <v>#N/A</v>
      </c>
      <c r="J85" s="25" t="e">
        <f>(IF((HLOOKUP(IRRF_P1!H85, 'Parte 3'!$B$8:$AL$37, 15,FALSE))&lt;=IRRF_P1!$E$9, IRRF_P1!$E$9,(HLOOKUP(IRRF_P1!H85, 'Parte 3'!$B$8:$AL$37, 15,FALSE))))</f>
        <v>#N/A</v>
      </c>
      <c r="K85" s="177" t="e">
        <f t="shared" si="10"/>
        <v>#N/A</v>
      </c>
      <c r="L85" s="177" t="e">
        <f t="shared" si="11"/>
        <v>#N/A</v>
      </c>
      <c r="M85" s="25" t="e">
        <f>(IF(L85&gt;0, (VLOOKUP(H85, 'Parte 2'!$A$19:$I$44,8,FALSE)*IRRF_P1!$E$8), 0))</f>
        <v>#N/A</v>
      </c>
      <c r="N85" s="178" t="e">
        <f t="shared" si="12"/>
        <v>#N/A</v>
      </c>
    </row>
    <row r="86" spans="1:14" x14ac:dyDescent="0.25">
      <c r="A86" s="41"/>
      <c r="B86" s="41"/>
      <c r="C86" s="41"/>
      <c r="D86" s="41"/>
      <c r="E86" s="41"/>
      <c r="F86" s="41"/>
      <c r="G86" s="41"/>
      <c r="H86" s="24" t="s">
        <v>128</v>
      </c>
      <c r="I86" s="25" t="e">
        <f>(HLOOKUP(IRRF_P1!H86, 'Parte 3'!$B$8:$AL$37, 4,FALSE))+(HLOOKUP(IRRF_P1!H86, 'Parte 3'!$B$8:$AL$37, 5,FALSE))+(HLOOKUP(IRRF_P1!H86, 'Parte 3'!$B$8:$AL$37, 3,FALSE)+(HLOOKUP(IRRF_P1!H86, 'Parte 3'!$B$8:$AL$37, 6,FALSE))+(HLOOKUP(IRRF_P1!H86, 'Parte 3'!$B$8:$AL$37, 7,FALSE)))</f>
        <v>#N/A</v>
      </c>
      <c r="J86" s="25" t="e">
        <f>(IF((HLOOKUP(IRRF_P1!H86, 'Parte 3'!$B$8:$AL$37, 15,FALSE))&lt;=IRRF_P1!$E$9, IRRF_P1!$E$9,(HLOOKUP(IRRF_P1!H86, 'Parte 3'!$B$8:$AL$37, 15,FALSE))))</f>
        <v>#N/A</v>
      </c>
      <c r="K86" s="177" t="e">
        <f t="shared" si="10"/>
        <v>#N/A</v>
      </c>
      <c r="L86" s="177" t="e">
        <f t="shared" si="11"/>
        <v>#N/A</v>
      </c>
      <c r="M86" s="25" t="e">
        <f>(IF(L86&gt;0, (VLOOKUP(H86, 'Parte 2'!$A$19:$I$44,8,FALSE)*IRRF_P1!$E$8), 0))</f>
        <v>#N/A</v>
      </c>
      <c r="N86" s="178" t="e">
        <f t="shared" si="12"/>
        <v>#N/A</v>
      </c>
    </row>
    <row r="87" spans="1:14" x14ac:dyDescent="0.25">
      <c r="A87" s="41"/>
      <c r="B87" s="41"/>
      <c r="C87" s="41"/>
      <c r="D87" s="41"/>
      <c r="E87" s="41"/>
      <c r="F87" s="41"/>
      <c r="G87" s="41"/>
      <c r="H87" s="24" t="s">
        <v>129</v>
      </c>
      <c r="I87" s="25" t="e">
        <f>(HLOOKUP(IRRF_P1!H87, 'Parte 3'!$B$8:$AL$37, 4,FALSE))+(HLOOKUP(IRRF_P1!H87, 'Parte 3'!$B$8:$AL$37, 5,FALSE))+(HLOOKUP(IRRF_P1!H87, 'Parte 3'!$B$8:$AL$37, 3,FALSE)+(HLOOKUP(IRRF_P1!H87, 'Parte 3'!$B$8:$AL$37, 6,FALSE))+(HLOOKUP(IRRF_P1!H87, 'Parte 3'!$B$8:$AL$37, 7,FALSE)))</f>
        <v>#N/A</v>
      </c>
      <c r="J87" s="25" t="e">
        <f>(IF((HLOOKUP(IRRF_P1!H87, 'Parte 3'!$B$8:$AL$37, 15,FALSE))&lt;=IRRF_P1!$E$9, IRRF_P1!$E$9,(HLOOKUP(IRRF_P1!H87, 'Parte 3'!$B$8:$AL$37, 15,FALSE))))</f>
        <v>#N/A</v>
      </c>
      <c r="K87" s="177" t="e">
        <f t="shared" si="10"/>
        <v>#N/A</v>
      </c>
      <c r="L87" s="177" t="e">
        <f t="shared" si="11"/>
        <v>#N/A</v>
      </c>
      <c r="M87" s="25" t="e">
        <f>(IF(L87&gt;0, (VLOOKUP(H87, 'Parte 2'!$A$19:$I$44,8,FALSE)*IRRF_P1!$E$8), 0))</f>
        <v>#N/A</v>
      </c>
      <c r="N87" s="178" t="e">
        <f t="shared" si="12"/>
        <v>#N/A</v>
      </c>
    </row>
    <row r="88" spans="1:14" x14ac:dyDescent="0.25">
      <c r="A88" s="41"/>
      <c r="B88" s="41"/>
      <c r="C88" s="41"/>
      <c r="D88" s="41"/>
      <c r="E88" s="41"/>
      <c r="F88" s="41"/>
      <c r="G88" s="41"/>
      <c r="H88" s="24" t="s">
        <v>130</v>
      </c>
      <c r="I88" s="25" t="e">
        <f>(HLOOKUP(IRRF_P1!H88, 'Parte 3'!$B$8:$AL$37, 4,FALSE))+(HLOOKUP(IRRF_P1!H88, 'Parte 3'!$B$8:$AL$37, 5,FALSE))+(HLOOKUP(IRRF_P1!H88, 'Parte 3'!$B$8:$AL$37, 3,FALSE)+(HLOOKUP(IRRF_P1!H88, 'Parte 3'!$B$8:$AL$37, 6,FALSE))+(HLOOKUP(IRRF_P1!H88, 'Parte 3'!$B$8:$AL$37, 7,FALSE)))</f>
        <v>#N/A</v>
      </c>
      <c r="J88" s="25" t="e">
        <f>(IF((HLOOKUP(IRRF_P1!H88, 'Parte 3'!$B$8:$AL$37, 15,FALSE))&lt;=IRRF_P1!$E$9, IRRF_P1!$E$9,(HLOOKUP(IRRF_P1!H88, 'Parte 3'!$B$8:$AL$37, 15,FALSE))))</f>
        <v>#N/A</v>
      </c>
      <c r="K88" s="177" t="e">
        <f t="shared" si="10"/>
        <v>#N/A</v>
      </c>
      <c r="L88" s="177" t="e">
        <f t="shared" si="11"/>
        <v>#N/A</v>
      </c>
      <c r="M88" s="25" t="e">
        <f>(IF(L88&gt;0, (VLOOKUP(H88, 'Parte 2'!$A$19:$I$44,8,FALSE)*IRRF_P1!$E$8), 0))</f>
        <v>#N/A</v>
      </c>
      <c r="N88" s="178" t="e">
        <f t="shared" si="12"/>
        <v>#N/A</v>
      </c>
    </row>
    <row r="89" spans="1:14" x14ac:dyDescent="0.25">
      <c r="A89" s="41"/>
      <c r="B89" s="41"/>
      <c r="C89" s="41"/>
      <c r="D89" s="41"/>
      <c r="E89" s="41"/>
      <c r="F89" s="41"/>
      <c r="G89" s="41"/>
      <c r="H89" s="24" t="s">
        <v>131</v>
      </c>
      <c r="I89" s="25" t="e">
        <f>(HLOOKUP(IRRF_P1!H89, 'Parte 3'!$B$8:$AL$37, 4,FALSE))+(HLOOKUP(IRRF_P1!H89, 'Parte 3'!$B$8:$AL$37, 5,FALSE))+(HLOOKUP(IRRF_P1!H89, 'Parte 3'!$B$8:$AL$37, 3,FALSE)+(HLOOKUP(IRRF_P1!H89, 'Parte 3'!$B$8:$AL$37, 6,FALSE))+(HLOOKUP(IRRF_P1!H89, 'Parte 3'!$B$8:$AL$37, 7,FALSE)))</f>
        <v>#N/A</v>
      </c>
      <c r="J89" s="25" t="e">
        <f>(IF((HLOOKUP(IRRF_P1!H89, 'Parte 3'!$B$8:$AL$37, 15,FALSE))&lt;=IRRF_P1!$E$9, IRRF_P1!$E$9,(HLOOKUP(IRRF_P1!H89, 'Parte 3'!$B$8:$AL$37, 15,FALSE))))</f>
        <v>#N/A</v>
      </c>
      <c r="K89" s="177" t="e">
        <f t="shared" si="10"/>
        <v>#N/A</v>
      </c>
      <c r="L89" s="177" t="e">
        <f t="shared" si="11"/>
        <v>#N/A</v>
      </c>
      <c r="M89" s="25" t="e">
        <f>(IF(L89&gt;0, (VLOOKUP(H89, 'Parte 2'!$A$19:$I$44,8,FALSE)*IRRF_P1!$E$8), 0))</f>
        <v>#N/A</v>
      </c>
      <c r="N89" s="178" t="e">
        <f t="shared" si="12"/>
        <v>#N/A</v>
      </c>
    </row>
    <row r="90" spans="1:14" x14ac:dyDescent="0.25">
      <c r="A90" s="41"/>
      <c r="B90" s="41"/>
      <c r="C90" s="41"/>
      <c r="D90" s="41"/>
      <c r="E90" s="41"/>
      <c r="F90" s="41"/>
      <c r="G90" s="41"/>
      <c r="H90" s="24" t="s">
        <v>132</v>
      </c>
      <c r="I90" s="25" t="e">
        <f>(HLOOKUP(IRRF_P1!H90, 'Parte 3'!$B$8:$AL$37, 4,FALSE))+(HLOOKUP(IRRF_P1!H90, 'Parte 3'!$B$8:$AL$37, 5,FALSE))+(HLOOKUP(IRRF_P1!H90, 'Parte 3'!$B$8:$AL$37, 3,FALSE)+(HLOOKUP(IRRF_P1!H90, 'Parte 3'!$B$8:$AL$37, 6,FALSE))+(HLOOKUP(IRRF_P1!H90, 'Parte 3'!$B$8:$AL$37, 7,FALSE)))</f>
        <v>#N/A</v>
      </c>
      <c r="J90" s="25" t="e">
        <f>(IF((HLOOKUP(IRRF_P1!H90, 'Parte 3'!$B$8:$AL$37, 15,FALSE))&lt;=IRRF_P1!$E$9, IRRF_P1!$E$9,(HLOOKUP(IRRF_P1!H90, 'Parte 3'!$B$8:$AL$37, 15,FALSE))))</f>
        <v>#N/A</v>
      </c>
      <c r="K90" s="177" t="e">
        <f t="shared" si="10"/>
        <v>#N/A</v>
      </c>
      <c r="L90" s="177" t="e">
        <f t="shared" si="11"/>
        <v>#N/A</v>
      </c>
      <c r="M90" s="25" t="e">
        <f>(IF(L90&gt;0, (VLOOKUP(H90, 'Parte 2'!$A$19:$I$44,8,FALSE)*IRRF_P1!$E$8), 0))</f>
        <v>#N/A</v>
      </c>
      <c r="N90" s="178" t="e">
        <f t="shared" si="12"/>
        <v>#N/A</v>
      </c>
    </row>
    <row r="91" spans="1:14" x14ac:dyDescent="0.25">
      <c r="A91" s="41"/>
      <c r="B91" s="41"/>
      <c r="C91" s="41"/>
      <c r="D91" s="41"/>
      <c r="E91" s="41"/>
      <c r="F91" s="41"/>
      <c r="G91" s="41"/>
      <c r="H91" s="24" t="s">
        <v>133</v>
      </c>
      <c r="I91" s="25" t="e">
        <f>(HLOOKUP(IRRF_P1!H91, 'Parte 3'!$B$8:$AL$37, 4,FALSE))+(HLOOKUP(IRRF_P1!H91, 'Parte 3'!$B$8:$AL$37, 5,FALSE))+(HLOOKUP(IRRF_P1!H91, 'Parte 3'!$B$8:$AL$37, 3,FALSE)+(HLOOKUP(IRRF_P1!H91, 'Parte 3'!$B$8:$AL$37, 6,FALSE))+(HLOOKUP(IRRF_P1!H91, 'Parte 3'!$B$8:$AL$37, 7,FALSE)))</f>
        <v>#N/A</v>
      </c>
      <c r="J91" s="25" t="e">
        <f>(IF((HLOOKUP(IRRF_P1!H91, 'Parte 3'!$B$8:$AL$37, 15,FALSE))&lt;=IRRF_P1!$E$9, IRRF_P1!$E$9,(HLOOKUP(IRRF_P1!H91, 'Parte 3'!$B$8:$AL$37, 15,FALSE))))</f>
        <v>#N/A</v>
      </c>
      <c r="K91" s="177" t="e">
        <f t="shared" si="10"/>
        <v>#N/A</v>
      </c>
      <c r="L91" s="177" t="e">
        <f t="shared" si="11"/>
        <v>#N/A</v>
      </c>
      <c r="M91" s="25" t="e">
        <f>(IF(L91&gt;0, (VLOOKUP(H91, 'Parte 2'!$A$19:$I$44,8,FALSE)*IRRF_P1!$E$8), 0))</f>
        <v>#N/A</v>
      </c>
      <c r="N91" s="178" t="e">
        <f t="shared" si="12"/>
        <v>#N/A</v>
      </c>
    </row>
    <row r="92" spans="1:14" x14ac:dyDescent="0.25">
      <c r="A92" s="41"/>
      <c r="B92" s="41"/>
      <c r="C92" s="41"/>
      <c r="D92" s="41"/>
      <c r="E92" s="41"/>
      <c r="F92" s="41"/>
      <c r="G92" s="41"/>
      <c r="H92" s="24" t="s">
        <v>134</v>
      </c>
      <c r="I92" s="25" t="e">
        <f>(HLOOKUP(IRRF_P1!H92, 'Parte 3'!$B$8:$AL$37, 4,FALSE))+(HLOOKUP(IRRF_P1!H92, 'Parte 3'!$B$8:$AL$37, 5,FALSE))+(HLOOKUP(IRRF_P1!H92, 'Parte 3'!$B$8:$AL$37, 3,FALSE)+(HLOOKUP(IRRF_P1!H92, 'Parte 3'!$B$8:$AL$37, 6,FALSE))+(HLOOKUP(IRRF_P1!H92, 'Parte 3'!$B$8:$AL$37, 7,FALSE)))</f>
        <v>#N/A</v>
      </c>
      <c r="J92" s="25" t="e">
        <f>(IF((HLOOKUP(IRRF_P1!H92, 'Parte 3'!$B$8:$AL$37, 15,FALSE))&lt;=IRRF_P1!$E$9, IRRF_P1!$E$9,(HLOOKUP(IRRF_P1!H92, 'Parte 3'!$B$8:$AL$37, 15,FALSE))))</f>
        <v>#N/A</v>
      </c>
      <c r="K92" s="177" t="e">
        <f t="shared" si="10"/>
        <v>#N/A</v>
      </c>
      <c r="L92" s="177" t="e">
        <f t="shared" si="11"/>
        <v>#N/A</v>
      </c>
      <c r="M92" s="25" t="e">
        <f>(IF(L92&gt;0, (VLOOKUP(H92, 'Parte 2'!$A$19:$I$44,8,FALSE)*IRRF_P1!$E$8), 0))</f>
        <v>#N/A</v>
      </c>
      <c r="N92" s="178" t="e">
        <f t="shared" si="12"/>
        <v>#N/A</v>
      </c>
    </row>
    <row r="93" spans="1:14" x14ac:dyDescent="0.25">
      <c r="A93" s="41"/>
      <c r="B93" s="41"/>
      <c r="C93" s="41"/>
      <c r="D93" s="41"/>
      <c r="E93" s="41"/>
      <c r="F93" s="41"/>
      <c r="G93" s="41"/>
      <c r="H93" s="24" t="s">
        <v>135</v>
      </c>
      <c r="I93" s="25" t="e">
        <f>(HLOOKUP(IRRF_P1!H93, 'Parte 3'!$B$8:$AL$37, 4,FALSE))+(HLOOKUP(IRRF_P1!H93, 'Parte 3'!$B$8:$AL$37, 5,FALSE))+(HLOOKUP(IRRF_P1!H93, 'Parte 3'!$B$8:$AL$37, 3,FALSE)+(HLOOKUP(IRRF_P1!H93, 'Parte 3'!$B$8:$AL$37, 6,FALSE))+(HLOOKUP(IRRF_P1!H93, 'Parte 3'!$B$8:$AL$37, 7,FALSE)))</f>
        <v>#N/A</v>
      </c>
      <c r="J93" s="25" t="e">
        <f>(IF((HLOOKUP(IRRF_P1!H93, 'Parte 3'!$B$8:$AL$37, 15,FALSE))&lt;=IRRF_P1!$E$9, IRRF_P1!$E$9,(HLOOKUP(IRRF_P1!H93, 'Parte 3'!$B$8:$AL$37, 15,FALSE))))</f>
        <v>#N/A</v>
      </c>
      <c r="K93" s="177" t="e">
        <f t="shared" si="10"/>
        <v>#N/A</v>
      </c>
      <c r="L93" s="177" t="e">
        <f t="shared" si="11"/>
        <v>#N/A</v>
      </c>
      <c r="M93" s="25" t="e">
        <f>(IF(L93&gt;0, (VLOOKUP(H93, 'Parte 2'!$A$19:$I$44,8,FALSE)*IRRF_P1!$E$8), 0))</f>
        <v>#N/A</v>
      </c>
      <c r="N93" s="178" t="e">
        <f t="shared" si="12"/>
        <v>#N/A</v>
      </c>
    </row>
    <row r="94" spans="1:14" x14ac:dyDescent="0.25">
      <c r="A94" s="41"/>
      <c r="B94" s="41"/>
      <c r="C94" s="41"/>
      <c r="D94" s="41"/>
      <c r="E94" s="41"/>
      <c r="F94" s="41"/>
      <c r="G94" s="41"/>
      <c r="H94" s="24" t="s">
        <v>136</v>
      </c>
      <c r="I94" s="25" t="e">
        <f>(HLOOKUP(IRRF_P1!H94, 'Parte 3'!$B$8:$AL$37, 4,FALSE))+(HLOOKUP(IRRF_P1!H94, 'Parte 3'!$B$8:$AL$37, 5,FALSE))+(HLOOKUP(IRRF_P1!H94, 'Parte 3'!$B$8:$AL$37, 3,FALSE)+(HLOOKUP(IRRF_P1!H94, 'Parte 3'!$B$8:$AL$37, 6,FALSE))+(HLOOKUP(IRRF_P1!H94, 'Parte 3'!$B$8:$AL$37, 7,FALSE)))</f>
        <v>#N/A</v>
      </c>
      <c r="J94" s="25" t="e">
        <f>(IF((HLOOKUP(IRRF_P1!H94, 'Parte 3'!$B$8:$AL$37, 15,FALSE))&lt;=IRRF_P1!$E$9, IRRF_P1!$E$9,(HLOOKUP(IRRF_P1!H94, 'Parte 3'!$B$8:$AL$37, 15,FALSE))))</f>
        <v>#N/A</v>
      </c>
      <c r="K94" s="177" t="e">
        <f t="shared" si="10"/>
        <v>#N/A</v>
      </c>
      <c r="L94" s="177" t="e">
        <f t="shared" si="11"/>
        <v>#N/A</v>
      </c>
      <c r="M94" s="25" t="e">
        <f>(IF(L94&gt;0, (VLOOKUP(H94, 'Parte 2'!$A$19:$I$44,8,FALSE)*IRRF_P1!$E$8), 0))</f>
        <v>#N/A</v>
      </c>
      <c r="N94" s="178" t="e">
        <f t="shared" si="12"/>
        <v>#N/A</v>
      </c>
    </row>
    <row r="95" spans="1:14" x14ac:dyDescent="0.25">
      <c r="A95" s="41"/>
      <c r="B95" s="41"/>
      <c r="C95" s="41"/>
      <c r="D95" s="41"/>
      <c r="E95" s="41"/>
      <c r="F95" s="41"/>
      <c r="G95" s="41"/>
      <c r="H95" s="24" t="s">
        <v>137</v>
      </c>
      <c r="I95" s="25" t="e">
        <f>(HLOOKUP(IRRF_P1!H95, 'Parte 3'!$B$8:$AL$37, 4,FALSE))+(HLOOKUP(IRRF_P1!H95, 'Parte 3'!$B$8:$AL$37, 5,FALSE))+(HLOOKUP(IRRF_P1!H95, 'Parte 3'!$B$8:$AL$37, 3,FALSE)+(HLOOKUP(IRRF_P1!H95, 'Parte 3'!$B$8:$AL$37, 6,FALSE))+(HLOOKUP(IRRF_P1!H95, 'Parte 3'!$B$8:$AL$37, 7,FALSE)))</f>
        <v>#N/A</v>
      </c>
      <c r="J95" s="25" t="e">
        <f>(IF((HLOOKUP(IRRF_P1!H95, 'Parte 3'!$B$8:$AL$37, 15,FALSE))&lt;=IRRF_P1!$E$9, IRRF_P1!$E$9,(HLOOKUP(IRRF_P1!H95, 'Parte 3'!$B$8:$AL$37, 15,FALSE))))</f>
        <v>#N/A</v>
      </c>
      <c r="K95" s="177" t="e">
        <f t="shared" si="10"/>
        <v>#N/A</v>
      </c>
      <c r="L95" s="177" t="e">
        <f t="shared" si="11"/>
        <v>#N/A</v>
      </c>
      <c r="M95" s="25" t="e">
        <f>(IF(L95&gt;0, (VLOOKUP(H95, 'Parte 2'!$A$19:$I$44,8,FALSE)*IRRF_P1!$E$8), 0))</f>
        <v>#N/A</v>
      </c>
      <c r="N95" s="178" t="e">
        <f t="shared" si="12"/>
        <v>#N/A</v>
      </c>
    </row>
    <row r="96" spans="1:14" x14ac:dyDescent="0.25">
      <c r="A96" s="41"/>
      <c r="B96" s="41"/>
      <c r="C96" s="41"/>
      <c r="D96" s="41"/>
      <c r="E96" s="41"/>
      <c r="F96" s="41"/>
      <c r="G96" s="41"/>
      <c r="H96" s="24" t="s">
        <v>138</v>
      </c>
      <c r="I96" s="25" t="e">
        <f>(HLOOKUP(IRRF_P1!H96, 'Parte 3'!$B$8:$AL$37, 4,FALSE))+(HLOOKUP(IRRF_P1!H96, 'Parte 3'!$B$8:$AL$37, 5,FALSE))+(HLOOKUP(IRRF_P1!H96, 'Parte 3'!$B$8:$AL$37, 3,FALSE)+(HLOOKUP(IRRF_P1!H96, 'Parte 3'!$B$8:$AL$37, 6,FALSE))+(HLOOKUP(IRRF_P1!H96, 'Parte 3'!$B$8:$AL$37, 7,FALSE)))</f>
        <v>#N/A</v>
      </c>
      <c r="J96" s="25" t="e">
        <f>(IF((HLOOKUP(IRRF_P1!H96, 'Parte 3'!$B$8:$AL$37, 15,FALSE))&lt;=IRRF_P1!$E$9, IRRF_P1!$E$9,(HLOOKUP(IRRF_P1!H96, 'Parte 3'!$B$8:$AL$37, 15,FALSE))))</f>
        <v>#N/A</v>
      </c>
      <c r="K96" s="177" t="e">
        <f t="shared" si="10"/>
        <v>#N/A</v>
      </c>
      <c r="L96" s="177" t="e">
        <f t="shared" si="11"/>
        <v>#N/A</v>
      </c>
      <c r="M96" s="25" t="e">
        <f>(IF(L96&gt;0, (VLOOKUP(H96, 'Parte 2'!$A$19:$I$44,8,FALSE)*IRRF_P1!$E$8), 0))</f>
        <v>#N/A</v>
      </c>
      <c r="N96" s="178" t="e">
        <f t="shared" si="12"/>
        <v>#N/A</v>
      </c>
    </row>
    <row r="97" spans="1:14" x14ac:dyDescent="0.25">
      <c r="A97" s="41"/>
      <c r="B97" s="41"/>
      <c r="C97" s="41"/>
      <c r="D97" s="41"/>
      <c r="E97" s="41"/>
      <c r="F97" s="41"/>
      <c r="G97" s="41"/>
      <c r="H97" s="24" t="s">
        <v>139</v>
      </c>
      <c r="I97" s="25" t="e">
        <f>(HLOOKUP(IRRF_P1!H97, 'Parte 3'!$B$8:$AL$37, 4,FALSE))+(HLOOKUP(IRRF_P1!H97, 'Parte 3'!$B$8:$AL$37, 5,FALSE))+(HLOOKUP(IRRF_P1!H97, 'Parte 3'!$B$8:$AL$37, 3,FALSE)+(HLOOKUP(IRRF_P1!H97, 'Parte 3'!$B$8:$AL$37, 6,FALSE))+(HLOOKUP(IRRF_P1!H97, 'Parte 3'!$B$8:$AL$37, 7,FALSE)))</f>
        <v>#N/A</v>
      </c>
      <c r="J97" s="25" t="e">
        <f>(IF((HLOOKUP(IRRF_P1!H97, 'Parte 3'!$B$8:$AL$37, 15,FALSE))&lt;=IRRF_P1!$E$9, IRRF_P1!$E$9,(HLOOKUP(IRRF_P1!H97, 'Parte 3'!$B$8:$AL$37, 15,FALSE))))</f>
        <v>#N/A</v>
      </c>
      <c r="K97" s="177" t="e">
        <f t="shared" si="10"/>
        <v>#N/A</v>
      </c>
      <c r="L97" s="177" t="e">
        <f t="shared" si="11"/>
        <v>#N/A</v>
      </c>
      <c r="M97" s="25" t="e">
        <f>(IF(L97&gt;0, (VLOOKUP(H97, 'Parte 2'!$A$19:$I$44,8,FALSE)*IRRF_P1!$E$8), 0))</f>
        <v>#N/A</v>
      </c>
      <c r="N97" s="178" t="e">
        <f t="shared" si="12"/>
        <v>#N/A</v>
      </c>
    </row>
    <row r="98" spans="1:14" x14ac:dyDescent="0.25">
      <c r="A98" s="41"/>
      <c r="B98" s="41"/>
      <c r="C98" s="41"/>
      <c r="D98" s="41"/>
      <c r="E98" s="41"/>
      <c r="F98" s="41"/>
      <c r="G98" s="41"/>
      <c r="H98" s="24" t="s">
        <v>140</v>
      </c>
      <c r="I98" s="25" t="e">
        <f>(HLOOKUP(IRRF_P1!H98, 'Parte 3'!$B$8:$AL$37, 4,FALSE))+(HLOOKUP(IRRF_P1!H98, 'Parte 3'!$B$8:$AL$37, 5,FALSE))+(HLOOKUP(IRRF_P1!H98, 'Parte 3'!$B$8:$AL$37, 3,FALSE)+(HLOOKUP(IRRF_P1!H98, 'Parte 3'!$B$8:$AL$37, 6,FALSE))+(HLOOKUP(IRRF_P1!H98, 'Parte 3'!$B$8:$AL$37, 7,FALSE)))</f>
        <v>#N/A</v>
      </c>
      <c r="J98" s="25" t="e">
        <f>(IF((HLOOKUP(IRRF_P1!H98, 'Parte 3'!$B$8:$AL$37, 15,FALSE))&lt;=IRRF_P1!$E$9, IRRF_P1!$E$9,(HLOOKUP(IRRF_P1!H98, 'Parte 3'!$B$8:$AL$37, 15,FALSE))))</f>
        <v>#N/A</v>
      </c>
      <c r="K98" s="177" t="e">
        <f t="shared" si="10"/>
        <v>#N/A</v>
      </c>
      <c r="L98" s="177" t="e">
        <f t="shared" si="11"/>
        <v>#N/A</v>
      </c>
      <c r="M98" s="25" t="e">
        <f>(IF(L98&gt;0, (VLOOKUP(H98, 'Parte 2'!$A$19:$I$44,8,FALSE)*IRRF_P1!$E$8), 0))</f>
        <v>#N/A</v>
      </c>
      <c r="N98" s="178" t="e">
        <f t="shared" si="12"/>
        <v>#N/A</v>
      </c>
    </row>
    <row r="99" spans="1:14" x14ac:dyDescent="0.25">
      <c r="A99" s="41"/>
      <c r="B99" s="41"/>
      <c r="C99" s="41"/>
      <c r="D99" s="41"/>
      <c r="E99" s="41"/>
      <c r="F99" s="41"/>
      <c r="G99" s="41"/>
      <c r="H99" s="24" t="s">
        <v>141</v>
      </c>
      <c r="I99" s="25" t="e">
        <f>(HLOOKUP(IRRF_P1!H99, 'Parte 3'!$B$8:$AL$37, 4,FALSE))+(HLOOKUP(IRRF_P1!H99, 'Parte 3'!$B$8:$AL$37, 5,FALSE))+(HLOOKUP(IRRF_P1!H99, 'Parte 3'!$B$8:$AL$37, 3,FALSE)+(HLOOKUP(IRRF_P1!H99, 'Parte 3'!$B$8:$AL$37, 6,FALSE))+(HLOOKUP(IRRF_P1!H99, 'Parte 3'!$B$8:$AL$37, 7,FALSE)))</f>
        <v>#N/A</v>
      </c>
      <c r="J99" s="25" t="e">
        <f>(IF((HLOOKUP(IRRF_P1!H99, 'Parte 3'!$B$8:$AL$37, 15,FALSE))&lt;=IRRF_P1!$E$9, IRRF_P1!$E$9,(HLOOKUP(IRRF_P1!H99, 'Parte 3'!$B$8:$AL$37, 15,FALSE))))</f>
        <v>#N/A</v>
      </c>
      <c r="K99" s="177" t="e">
        <f t="shared" si="10"/>
        <v>#N/A</v>
      </c>
      <c r="L99" s="177" t="e">
        <f t="shared" si="11"/>
        <v>#N/A</v>
      </c>
      <c r="M99" s="25" t="e">
        <f>(IF(L99&gt;0, (VLOOKUP(H99, 'Parte 2'!$A$19:$I$44,8,FALSE)*IRRF_P1!$E$8), 0))</f>
        <v>#N/A</v>
      </c>
      <c r="N99" s="178" t="e">
        <f t="shared" si="12"/>
        <v>#N/A</v>
      </c>
    </row>
    <row r="100" spans="1:14" x14ac:dyDescent="0.25">
      <c r="A100" s="41"/>
      <c r="B100" s="41"/>
      <c r="C100" s="41"/>
      <c r="D100" s="41"/>
      <c r="E100" s="41"/>
      <c r="F100" s="41"/>
      <c r="G100" s="41"/>
      <c r="H100" s="24" t="s">
        <v>142</v>
      </c>
      <c r="I100" s="25" t="e">
        <f>(HLOOKUP(IRRF_P1!H100, 'Parte 3'!$B$8:$AL$37, 4,FALSE))+(HLOOKUP(IRRF_P1!H100, 'Parte 3'!$B$8:$AL$37, 5,FALSE))+(HLOOKUP(IRRF_P1!H100, 'Parte 3'!$B$8:$AL$37, 3,FALSE)+(HLOOKUP(IRRF_P1!H100, 'Parte 3'!$B$8:$AL$37, 6,FALSE))+(HLOOKUP(IRRF_P1!H100, 'Parte 3'!$B$8:$AL$37, 7,FALSE)))</f>
        <v>#N/A</v>
      </c>
      <c r="J100" s="25" t="e">
        <f>(IF((HLOOKUP(IRRF_P1!H100, 'Parte 3'!$B$8:$AL$37, 15,FALSE))&lt;=IRRF_P1!$E$9, IRRF_P1!$E$9,(HLOOKUP(IRRF_P1!H100, 'Parte 3'!$B$8:$AL$37, 15,FALSE))))</f>
        <v>#N/A</v>
      </c>
      <c r="K100" s="177" t="e">
        <f t="shared" si="10"/>
        <v>#N/A</v>
      </c>
      <c r="L100" s="177" t="e">
        <f t="shared" si="11"/>
        <v>#N/A</v>
      </c>
      <c r="M100" s="25" t="e">
        <f>(IF(L100&gt;0, (VLOOKUP(H100, 'Parte 2'!$A$19:$I$44,8,FALSE)*IRRF_P1!$E$8), 0))</f>
        <v>#N/A</v>
      </c>
      <c r="N100" s="178" t="e">
        <f t="shared" si="12"/>
        <v>#N/A</v>
      </c>
    </row>
    <row r="101" spans="1:14" x14ac:dyDescent="0.25">
      <c r="A101" s="41"/>
      <c r="B101" s="41"/>
      <c r="C101" s="41"/>
      <c r="D101" s="41"/>
      <c r="E101" s="41"/>
      <c r="F101" s="41"/>
      <c r="G101" s="41"/>
      <c r="H101" s="24" t="s">
        <v>143</v>
      </c>
      <c r="I101" s="25" t="e">
        <f>(HLOOKUP(IRRF_P1!H101, 'Parte 3'!$B$8:$AL$37, 4,FALSE))+(HLOOKUP(IRRF_P1!H101, 'Parte 3'!$B$8:$AL$37, 5,FALSE))+(HLOOKUP(IRRF_P1!H101, 'Parte 3'!$B$8:$AL$37, 3,FALSE)+(HLOOKUP(IRRF_P1!H101, 'Parte 3'!$B$8:$AL$37, 6,FALSE))+(HLOOKUP(IRRF_P1!H101, 'Parte 3'!$B$8:$AL$37, 7,FALSE)))</f>
        <v>#N/A</v>
      </c>
      <c r="J101" s="25" t="e">
        <f>(IF((HLOOKUP(IRRF_P1!H101, 'Parte 3'!$B$8:$AL$37, 15,FALSE))&lt;=IRRF_P1!$E$9, IRRF_P1!$E$9,(HLOOKUP(IRRF_P1!H101, 'Parte 3'!$B$8:$AL$37, 15,FALSE))))</f>
        <v>#N/A</v>
      </c>
      <c r="K101" s="177" t="e">
        <f t="shared" si="10"/>
        <v>#N/A</v>
      </c>
      <c r="L101" s="177" t="e">
        <f t="shared" si="11"/>
        <v>#N/A</v>
      </c>
      <c r="M101" s="25" t="e">
        <f>(IF(L101&gt;0, (VLOOKUP(H101, 'Parte 2'!$A$19:$I$44,8,FALSE)*IRRF_P1!$E$8), 0))</f>
        <v>#N/A</v>
      </c>
      <c r="N101" s="178" t="e">
        <f t="shared" si="12"/>
        <v>#N/A</v>
      </c>
    </row>
  </sheetData>
  <sheetProtection password="DE8C" sheet="1" objects="1" scenarios="1"/>
  <customSheetViews>
    <customSheetView guid="{0F3E72C2-9379-4F10-98E9-2247571F9E7C}" scale="110" showPageBreaks="1" view="pageBreakPreview">
      <selection activeCell="J101" sqref="J101"/>
    </customSheetView>
  </customSheetViews>
  <mergeCells count="6">
    <mergeCell ref="A9:D9"/>
    <mergeCell ref="A1:E1"/>
    <mergeCell ref="A2:C2"/>
    <mergeCell ref="A3:B3"/>
    <mergeCell ref="A7:B7"/>
    <mergeCell ref="A8:D8"/>
  </mergeCells>
  <conditionalFormatting sqref="I2:N101">
    <cfRule type="containsErrors" dxfId="2" priority="1">
      <formula>ISERROR(I2)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101"/>
  <sheetViews>
    <sheetView zoomScaleNormal="100" zoomScaleSheetLayoutView="110" workbookViewId="0">
      <selection activeCell="L27" sqref="L27"/>
    </sheetView>
  </sheetViews>
  <sheetFormatPr defaultRowHeight="15" x14ac:dyDescent="0.25"/>
  <cols>
    <col min="1" max="1" width="15.42578125" bestFit="1" customWidth="1"/>
    <col min="2" max="2" width="2.140625" bestFit="1" customWidth="1"/>
    <col min="3" max="3" width="15.42578125" bestFit="1" customWidth="1"/>
    <col min="4" max="4" width="9.28515625" bestFit="1" customWidth="1"/>
    <col min="5" max="5" width="13" bestFit="1" customWidth="1"/>
    <col min="6" max="6" width="1.140625" customWidth="1"/>
    <col min="7" max="7" width="1" customWidth="1"/>
    <col min="8" max="8" width="16" style="7" bestFit="1" customWidth="1"/>
    <col min="9" max="9" width="16.140625" bestFit="1" customWidth="1"/>
    <col min="10" max="10" width="13" bestFit="1" customWidth="1"/>
    <col min="11" max="11" width="15.42578125" bestFit="1" customWidth="1"/>
    <col min="12" max="12" width="14.7109375" bestFit="1" customWidth="1"/>
    <col min="13" max="13" width="13.28515625" bestFit="1" customWidth="1"/>
    <col min="14" max="14" width="14.140625" bestFit="1" customWidth="1"/>
    <col min="15" max="15" width="12.140625" bestFit="1" customWidth="1"/>
  </cols>
  <sheetData>
    <row r="1" spans="1:15" x14ac:dyDescent="0.25">
      <c r="A1" s="346" t="s">
        <v>34</v>
      </c>
      <c r="B1" s="347"/>
      <c r="C1" s="347"/>
      <c r="D1" s="347"/>
      <c r="E1" s="348"/>
      <c r="F1" s="41"/>
      <c r="G1" s="41"/>
      <c r="H1" s="38" t="s">
        <v>56</v>
      </c>
      <c r="I1" s="39" t="s">
        <v>35</v>
      </c>
      <c r="J1" s="39" t="s">
        <v>44</v>
      </c>
      <c r="K1" s="39" t="s">
        <v>45</v>
      </c>
      <c r="L1" s="39" t="s">
        <v>48</v>
      </c>
      <c r="M1" s="39" t="s">
        <v>47</v>
      </c>
      <c r="N1" s="40" t="s">
        <v>49</v>
      </c>
    </row>
    <row r="2" spans="1:15" x14ac:dyDescent="0.25">
      <c r="A2" s="349" t="s">
        <v>35</v>
      </c>
      <c r="B2" s="350"/>
      <c r="C2" s="350"/>
      <c r="D2" s="27" t="s">
        <v>29</v>
      </c>
      <c r="E2" s="28" t="s">
        <v>32</v>
      </c>
      <c r="F2" s="41"/>
      <c r="G2" s="41"/>
      <c r="H2" s="24" t="s">
        <v>17</v>
      </c>
      <c r="I2" s="25">
        <f>(HLOOKUP(IRRF_P2!H2, 'Parte 4'!$B$8:$AQ$37, 4,FALSE))+(HLOOKUP(IRRF_P2!H2, 'Parte 4'!$B$8:$AQ$37, 5,FALSE))+(HLOOKUP(IRRF_P2!H2, 'Parte 4'!$B$8:$AQ$37, 3,FALSE)+(HLOOKUP(IRRF_P2!H2, 'Parte 4'!$B$8:$AQ$37, 6,FALSE))+(HLOOKUP(IRRF_P2!H2, 'Parte 4'!$B$8:$AQ$37, 7,FALSE)))</f>
        <v>0</v>
      </c>
      <c r="J2" s="25">
        <f>(IF((HLOOKUP(IRRF_P2!H2, 'Parte 4'!$B$8:$AQ$37, 15,FALSE))&lt;=IRRF_P2!$E$9, IRRF_P2!$E$9,(HLOOKUP(IRRF_P2!H2, 'Parte 4'!$B$8:$AQ$37, 15,FALSE))))</f>
        <v>528</v>
      </c>
      <c r="K2" s="25">
        <f>I2-J2</f>
        <v>-528</v>
      </c>
      <c r="L2" s="25">
        <f>(IF(K2&lt;=$C$3, 0, IF(K2&lt;=$C$4, (K2*$D$4)-$E$4, IF(K2&lt;=$C$5,(K2*$D$5)-$E$5, IF(K2&lt;=$C$6, (K2*$D$6)-$E$6, (K2*$D$7)-$E$7)))))</f>
        <v>0</v>
      </c>
      <c r="M2" s="25">
        <f>(IF(L2&gt;0, (VLOOKUP(H2, 'Parte 2'!$A$19:$I$44,8,FALSE)*IRRF_P2!$E$8), 0))</f>
        <v>0</v>
      </c>
      <c r="N2" s="26">
        <f>IF((L2-M2)&lt;=0,0,L2-M2)</f>
        <v>0</v>
      </c>
      <c r="O2" s="6"/>
    </row>
    <row r="3" spans="1:15" x14ac:dyDescent="0.25">
      <c r="A3" s="351" t="s">
        <v>27</v>
      </c>
      <c r="B3" s="352"/>
      <c r="C3" s="19">
        <v>2112</v>
      </c>
      <c r="D3" s="20" t="s">
        <v>33</v>
      </c>
      <c r="E3" s="29" t="s">
        <v>33</v>
      </c>
      <c r="F3" s="41"/>
      <c r="G3" s="41"/>
      <c r="H3" s="24" t="s">
        <v>31</v>
      </c>
      <c r="I3" s="25">
        <f>(HLOOKUP(IRRF_P2!H3, 'Parte 4'!$B$8:$AQ$37, 4,FALSE))+(HLOOKUP(IRRF_P2!H3, 'Parte 4'!$B$8:$AQ$37, 5,FALSE))+(HLOOKUP(IRRF_P2!H3, 'Parte 4'!$B$8:$AQ$37, 3,FALSE)+(HLOOKUP(IRRF_P2!H3, 'Parte 4'!$B$8:$AQ$37, 6,FALSE))+(HLOOKUP(IRRF_P2!H3, 'Parte 4'!$B$8:$AQ$37, 7,FALSE)))</f>
        <v>0</v>
      </c>
      <c r="J3" s="25">
        <f>(IF((HLOOKUP(IRRF_P2!H3, 'Parte 4'!$B$8:$AQ$37, 15,FALSE))&lt;=IRRF_P2!$E$9, IRRF_P2!$E$9,(HLOOKUP(IRRF_P2!H3, 'Parte 4'!$B$8:$AQ$37, 15,FALSE))))</f>
        <v>528</v>
      </c>
      <c r="K3" s="25">
        <f t="shared" ref="K3:K66" si="0">I3-J3</f>
        <v>-528</v>
      </c>
      <c r="L3" s="25">
        <f t="shared" ref="L3:L66" si="1">(IF(K3&lt;=$C$3, 0, IF(K3&lt;=$C$4, (K3*$D$4)-$E$4, IF(K3&lt;=$C$5,(K3*$D$5)-$E$5, IF(K3&lt;=$C$6, (K3*$D$6)-$E$6, (K3*$D$7)-$E$7)))))</f>
        <v>0</v>
      </c>
      <c r="M3" s="25">
        <f>(IF(L3&gt;0, (VLOOKUP(H3, 'Parte 2'!$A$19:$I$44,8,FALSE)*IRRF_P2!$E$8), 0))</f>
        <v>0</v>
      </c>
      <c r="N3" s="26">
        <f t="shared" ref="N3:N66" si="2">IF((L3-M3)&lt;=0,0,L3-M3)</f>
        <v>0</v>
      </c>
      <c r="O3" s="6"/>
    </row>
    <row r="4" spans="1:15" x14ac:dyDescent="0.25">
      <c r="A4" s="30">
        <v>2112.0100000000002</v>
      </c>
      <c r="B4" s="31" t="s">
        <v>28</v>
      </c>
      <c r="C4" s="22">
        <v>2826.65</v>
      </c>
      <c r="D4" s="23">
        <v>7.4999999999999997E-2</v>
      </c>
      <c r="E4" s="32">
        <v>158.4</v>
      </c>
      <c r="F4" s="41"/>
      <c r="G4" s="41"/>
      <c r="H4" s="24" t="s">
        <v>40</v>
      </c>
      <c r="I4" s="25">
        <f>(HLOOKUP(IRRF_P2!H4, 'Parte 4'!$B$8:$AQ$37, 4,FALSE))+(HLOOKUP(IRRF_P2!H4, 'Parte 4'!$B$8:$AQ$37, 5,FALSE))+(HLOOKUP(IRRF_P2!H4, 'Parte 4'!$B$8:$AQ$37, 3,FALSE)+(HLOOKUP(IRRF_P2!H4, 'Parte 4'!$B$8:$AQ$37, 6,FALSE))+(HLOOKUP(IRRF_P2!H4, 'Parte 4'!$B$8:$AQ$37, 7,FALSE)))</f>
        <v>0</v>
      </c>
      <c r="J4" s="25">
        <f>(IF((HLOOKUP(IRRF_P2!H4, 'Parte 4'!$B$8:$AQ$37, 15,FALSE))&lt;=IRRF_P2!$E$9, IRRF_P2!$E$9,(HLOOKUP(IRRF_P2!H4, 'Parte 4'!$B$8:$AQ$37, 15,FALSE))))</f>
        <v>528</v>
      </c>
      <c r="K4" s="25">
        <f t="shared" si="0"/>
        <v>-528</v>
      </c>
      <c r="L4" s="25">
        <f>(IF(K4&lt;=$C$3, 0, IF(K4&lt;=$C$4, (K4*$D$4)-$E$4, IF(K4&lt;=$C$5,(K4*$D$5)-$E$5, IF(K4&lt;=$C$6, (K4*$D$6)-$E$6, (K4*$D$7)-$E$7)))))</f>
        <v>0</v>
      </c>
      <c r="M4" s="25">
        <f>(IF(L4&gt;0, (VLOOKUP(H4, 'Parte 2'!$A$19:$I$44,8,FALSE)*IRRF_P2!$E$8), 0))</f>
        <v>0</v>
      </c>
      <c r="N4" s="26">
        <f t="shared" si="2"/>
        <v>0</v>
      </c>
      <c r="O4" s="6"/>
    </row>
    <row r="5" spans="1:15" x14ac:dyDescent="0.25">
      <c r="A5" s="33">
        <v>2826.6600000000003</v>
      </c>
      <c r="B5" s="34" t="s">
        <v>28</v>
      </c>
      <c r="C5" s="19">
        <v>3751.05</v>
      </c>
      <c r="D5" s="21">
        <v>0.15</v>
      </c>
      <c r="E5" s="35">
        <v>370.4</v>
      </c>
      <c r="F5" s="41"/>
      <c r="G5" s="41"/>
      <c r="H5" s="24" t="s">
        <v>41</v>
      </c>
      <c r="I5" s="25">
        <f>(HLOOKUP(IRRF_P2!H5, 'Parte 4'!$B$8:$AQ$37, 4,FALSE))+(HLOOKUP(IRRF_P2!H5, 'Parte 4'!$B$8:$AQ$37, 5,FALSE))+(HLOOKUP(IRRF_P2!H5, 'Parte 4'!$B$8:$AQ$37, 3,FALSE)+(HLOOKUP(IRRF_P2!H5, 'Parte 4'!$B$8:$AQ$37, 6,FALSE))+(HLOOKUP(IRRF_P2!H5, 'Parte 4'!$B$8:$AQ$37, 7,FALSE)))</f>
        <v>0</v>
      </c>
      <c r="J5" s="25">
        <f>(IF((HLOOKUP(IRRF_P2!H5, 'Parte 4'!$B$8:$AQ$37, 15,FALSE))&lt;=IRRF_P2!$E$9, IRRF_P2!$E$9,(HLOOKUP(IRRF_P2!H5, 'Parte 4'!$B$8:$AQ$37, 15,FALSE))))</f>
        <v>528</v>
      </c>
      <c r="K5" s="25">
        <f t="shared" si="0"/>
        <v>-528</v>
      </c>
      <c r="L5" s="25">
        <f t="shared" si="1"/>
        <v>0</v>
      </c>
      <c r="M5" s="25">
        <f>(IF(L5&gt;0, (VLOOKUP(H5, 'Parte 2'!$A$19:$I$44,8,FALSE)*IRRF_P2!$E$8), 0))</f>
        <v>0</v>
      </c>
      <c r="N5" s="26">
        <f t="shared" si="2"/>
        <v>0</v>
      </c>
      <c r="O5" s="6"/>
    </row>
    <row r="6" spans="1:15" x14ac:dyDescent="0.25">
      <c r="A6" s="30">
        <v>3751.0600000000004</v>
      </c>
      <c r="B6" s="31" t="s">
        <v>28</v>
      </c>
      <c r="C6" s="22">
        <v>4664.68</v>
      </c>
      <c r="D6" s="23">
        <v>0.22500000000000001</v>
      </c>
      <c r="E6" s="32">
        <v>651.73</v>
      </c>
      <c r="F6" s="41"/>
      <c r="G6" s="41"/>
      <c r="H6" s="24" t="s">
        <v>42</v>
      </c>
      <c r="I6" s="25">
        <f>(HLOOKUP(IRRF_P2!H6, 'Parte 4'!$B$8:$AQ$37, 4,FALSE))+(HLOOKUP(IRRF_P2!H6, 'Parte 4'!$B$8:$AQ$37, 5,FALSE))+(HLOOKUP(IRRF_P2!H6, 'Parte 4'!$B$8:$AQ$37, 3,FALSE)+(HLOOKUP(IRRF_P2!H6, 'Parte 4'!$B$8:$AQ$37, 6,FALSE))+(HLOOKUP(IRRF_P2!H6, 'Parte 4'!$B$8:$AQ$37, 7,FALSE)))</f>
        <v>0</v>
      </c>
      <c r="J6" s="25">
        <f>(IF((HLOOKUP(IRRF_P2!H6, 'Parte 4'!$B$8:$AQ$37, 15,FALSE))&lt;=IRRF_P2!$E$9, IRRF_P2!$E$9,(HLOOKUP(IRRF_P2!H6, 'Parte 4'!$B$8:$AQ$37, 15,FALSE))))</f>
        <v>528</v>
      </c>
      <c r="K6" s="25">
        <f t="shared" si="0"/>
        <v>-528</v>
      </c>
      <c r="L6" s="25">
        <f t="shared" si="1"/>
        <v>0</v>
      </c>
      <c r="M6" s="25">
        <f>(IF(L6&gt;0, (VLOOKUP(H6, 'Parte 2'!$A$19:$I$44,8,FALSE)*IRRF_P2!$E$8), 0))</f>
        <v>0</v>
      </c>
      <c r="N6" s="26">
        <f t="shared" si="2"/>
        <v>0</v>
      </c>
      <c r="O6" s="6"/>
    </row>
    <row r="7" spans="1:15" ht="15.75" thickBot="1" x14ac:dyDescent="0.3">
      <c r="A7" s="351" t="s">
        <v>36</v>
      </c>
      <c r="B7" s="352"/>
      <c r="C7" s="19">
        <v>4664.6900000000005</v>
      </c>
      <c r="D7" s="21">
        <v>0.27500000000000002</v>
      </c>
      <c r="E7" s="35">
        <v>884.96</v>
      </c>
      <c r="F7" s="41"/>
      <c r="G7" s="41"/>
      <c r="H7" s="24" t="s">
        <v>43</v>
      </c>
      <c r="I7" s="25">
        <f>(HLOOKUP(IRRF_P2!H7, 'Parte 4'!$B$8:$AQ$37, 4,FALSE))+(HLOOKUP(IRRF_P2!H7, 'Parte 4'!$B$8:$AQ$37, 5,FALSE))+(HLOOKUP(IRRF_P2!H7, 'Parte 4'!$B$8:$AQ$37, 3,FALSE)+(HLOOKUP(IRRF_P2!H7, 'Parte 4'!$B$8:$AQ$37, 6,FALSE))+(HLOOKUP(IRRF_P2!H7, 'Parte 4'!$B$8:$AQ$37, 7,FALSE)))</f>
        <v>0</v>
      </c>
      <c r="J7" s="25">
        <f>(IF((HLOOKUP(IRRF_P2!H7, 'Parte 4'!$B$8:$AQ$37, 15,FALSE))&lt;=IRRF_P2!$E$9, IRRF_P2!$E$9,(HLOOKUP(IRRF_P2!H7, 'Parte 4'!$B$8:$AQ$37, 15,FALSE))))</f>
        <v>528</v>
      </c>
      <c r="K7" s="25">
        <f t="shared" si="0"/>
        <v>-528</v>
      </c>
      <c r="L7" s="25">
        <f t="shared" si="1"/>
        <v>0</v>
      </c>
      <c r="M7" s="25">
        <f>(IF(L7&gt;0, (VLOOKUP(H7, 'Parte 2'!$A$19:$I$44,8,FALSE)*IRRF_P2!$E$8), 0))</f>
        <v>0</v>
      </c>
      <c r="N7" s="26">
        <f t="shared" si="2"/>
        <v>0</v>
      </c>
      <c r="O7" s="6"/>
    </row>
    <row r="8" spans="1:15" x14ac:dyDescent="0.25">
      <c r="A8" s="353" t="s">
        <v>37</v>
      </c>
      <c r="B8" s="354"/>
      <c r="C8" s="354"/>
      <c r="D8" s="354"/>
      <c r="E8" s="36">
        <v>189.59</v>
      </c>
      <c r="F8" s="41"/>
      <c r="G8" s="41"/>
      <c r="H8" s="24" t="s">
        <v>46</v>
      </c>
      <c r="I8" s="25">
        <f>(HLOOKUP(IRRF_P2!H8, 'Parte 4'!$B$8:$AQ$37, 4,FALSE))+(HLOOKUP(IRRF_P2!H8, 'Parte 4'!$B$8:$AQ$37, 5,FALSE))+(HLOOKUP(IRRF_P2!H8, 'Parte 4'!$B$8:$AQ$37, 3,FALSE)+(HLOOKUP(IRRF_P2!H8, 'Parte 4'!$B$8:$AQ$37, 6,FALSE))+(HLOOKUP(IRRF_P2!H8, 'Parte 4'!$B$8:$AQ$37, 7,FALSE)))</f>
        <v>0</v>
      </c>
      <c r="J8" s="25">
        <f>(IF((HLOOKUP(IRRF_P2!H8, 'Parte 4'!$B$8:$AQ$37, 15,FALSE))&lt;=IRRF_P2!$E$9, IRRF_P2!$E$9,(HLOOKUP(IRRF_P2!H8, 'Parte 4'!$B$8:$AQ$37, 15,FALSE))))</f>
        <v>528</v>
      </c>
      <c r="K8" s="25">
        <f t="shared" si="0"/>
        <v>-528</v>
      </c>
      <c r="L8" s="25">
        <f t="shared" si="1"/>
        <v>0</v>
      </c>
      <c r="M8" s="25">
        <f>(IF(L8&gt;0, (VLOOKUP(H8, 'Parte 2'!$A$19:$I$44,8,FALSE)*IRRF_P2!$E$8), 0))</f>
        <v>0</v>
      </c>
      <c r="N8" s="26">
        <f t="shared" si="2"/>
        <v>0</v>
      </c>
    </row>
    <row r="9" spans="1:15" ht="15.75" thickBot="1" x14ac:dyDescent="0.3">
      <c r="A9" s="344" t="s">
        <v>38</v>
      </c>
      <c r="B9" s="345"/>
      <c r="C9" s="345"/>
      <c r="D9" s="345"/>
      <c r="E9" s="37">
        <v>528</v>
      </c>
      <c r="F9" s="41"/>
      <c r="G9" s="41"/>
      <c r="H9" s="24" t="s">
        <v>50</v>
      </c>
      <c r="I9" s="25">
        <f>(HLOOKUP(IRRF_P2!H9, 'Parte 4'!$B$8:$AQ$37, 4,FALSE))+(HLOOKUP(IRRF_P2!H9, 'Parte 4'!$B$8:$AQ$37, 5,FALSE))+(HLOOKUP(IRRF_P2!H9, 'Parte 4'!$B$8:$AQ$37, 3,FALSE)+(HLOOKUP(IRRF_P2!H9, 'Parte 4'!$B$8:$AQ$37, 6,FALSE))+(HLOOKUP(IRRF_P2!H9, 'Parte 4'!$B$8:$AQ$37, 7,FALSE)))</f>
        <v>0</v>
      </c>
      <c r="J9" s="25">
        <f>(IF((HLOOKUP(IRRF_P2!H9, 'Parte 4'!$B$8:$AQ$37, 15,FALSE))&lt;=IRRF_P2!$E$9, IRRF_P2!$E$9,(HLOOKUP(IRRF_P2!H9, 'Parte 4'!$B$8:$AQ$37, 15,FALSE))))</f>
        <v>528</v>
      </c>
      <c r="K9" s="25">
        <f t="shared" si="0"/>
        <v>-528</v>
      </c>
      <c r="L9" s="25">
        <f t="shared" si="1"/>
        <v>0</v>
      </c>
      <c r="M9" s="25">
        <f>(IF(L9&gt;0, (VLOOKUP(H9, 'Parte 2'!$A$19:$I$44,8,FALSE)*IRRF_P2!$E$8), 0))</f>
        <v>0</v>
      </c>
      <c r="N9" s="26">
        <f t="shared" si="2"/>
        <v>0</v>
      </c>
    </row>
    <row r="10" spans="1:15" x14ac:dyDescent="0.25">
      <c r="A10" s="41"/>
      <c r="B10" s="41"/>
      <c r="C10" s="41"/>
      <c r="D10" s="41"/>
      <c r="E10" s="41"/>
      <c r="F10" s="41"/>
      <c r="G10" s="41"/>
      <c r="H10" s="24" t="s">
        <v>51</v>
      </c>
      <c r="I10" s="25">
        <f>(HLOOKUP(IRRF_P2!H10, 'Parte 4'!$B$8:$AQ$37, 4,FALSE))+(HLOOKUP(IRRF_P2!H10, 'Parte 4'!$B$8:$AQ$37, 5,FALSE))+(HLOOKUP(IRRF_P2!H10, 'Parte 4'!$B$8:$AQ$37, 3,FALSE)+(HLOOKUP(IRRF_P2!H10, 'Parte 4'!$B$8:$AQ$37, 6,FALSE))+(HLOOKUP(IRRF_P2!H10, 'Parte 4'!$B$8:$AQ$37, 7,FALSE)))</f>
        <v>0</v>
      </c>
      <c r="J10" s="25">
        <f>(IF((HLOOKUP(IRRF_P2!H10, 'Parte 4'!$B$8:$AQ$37, 15,FALSE))&lt;=IRRF_P2!$E$9, IRRF_P2!$E$9,(HLOOKUP(IRRF_P2!H10, 'Parte 4'!$B$8:$AQ$37, 15,FALSE))))</f>
        <v>528</v>
      </c>
      <c r="K10" s="25">
        <f t="shared" si="0"/>
        <v>-528</v>
      </c>
      <c r="L10" s="25">
        <f t="shared" si="1"/>
        <v>0</v>
      </c>
      <c r="M10" s="25">
        <f>(IF(L10&gt;0, (VLOOKUP(H10, 'Parte 2'!$A$19:$I$44,8,FALSE)*IRRF_P2!$E$8), 0))</f>
        <v>0</v>
      </c>
      <c r="N10" s="26">
        <f t="shared" si="2"/>
        <v>0</v>
      </c>
    </row>
    <row r="11" spans="1:15" x14ac:dyDescent="0.25">
      <c r="A11" s="41"/>
      <c r="B11" s="41"/>
      <c r="C11" s="41"/>
      <c r="D11" s="41"/>
      <c r="E11" s="41"/>
      <c r="F11" s="41"/>
      <c r="G11" s="41"/>
      <c r="H11" s="24" t="s">
        <v>52</v>
      </c>
      <c r="I11" s="25">
        <f>(HLOOKUP(IRRF_P2!H11, 'Parte 4'!$B$8:$AQ$37, 4,FALSE))+(HLOOKUP(IRRF_P2!H11, 'Parte 4'!$B$8:$AQ$37, 5,FALSE))+(HLOOKUP(IRRF_P2!H11, 'Parte 4'!$B$8:$AQ$37, 3,FALSE)+(HLOOKUP(IRRF_P2!H11, 'Parte 4'!$B$8:$AQ$37, 6,FALSE))+(HLOOKUP(IRRF_P2!H11, 'Parte 4'!$B$8:$AQ$37, 7,FALSE)))</f>
        <v>0</v>
      </c>
      <c r="J11" s="25">
        <f>(IF((HLOOKUP(IRRF_P2!H11, 'Parte 4'!$B$8:$AQ$37, 15,FALSE))&lt;=IRRF_P2!$E$9, IRRF_P2!$E$9,(HLOOKUP(IRRF_P2!H11, 'Parte 4'!$B$8:$AQ$37, 15,FALSE))))</f>
        <v>528</v>
      </c>
      <c r="K11" s="25">
        <f t="shared" si="0"/>
        <v>-528</v>
      </c>
      <c r="L11" s="25">
        <f t="shared" si="1"/>
        <v>0</v>
      </c>
      <c r="M11" s="25">
        <f>(IF(L11&gt;0, (VLOOKUP(H11, 'Parte 2'!$A$19:$I$44,8,FALSE)*IRRF_P2!$E$8), 0))</f>
        <v>0</v>
      </c>
      <c r="N11" s="26">
        <f t="shared" si="2"/>
        <v>0</v>
      </c>
    </row>
    <row r="12" spans="1:15" x14ac:dyDescent="0.25">
      <c r="A12" s="41"/>
      <c r="B12" s="41"/>
      <c r="C12" s="41"/>
      <c r="D12" s="41"/>
      <c r="E12" s="41"/>
      <c r="F12" s="41"/>
      <c r="G12" s="41"/>
      <c r="H12" s="24" t="s">
        <v>53</v>
      </c>
      <c r="I12" s="25">
        <f>(HLOOKUP(IRRF_P2!H12, 'Parte 4'!$B$8:$AQ$37, 4,FALSE))+(HLOOKUP(IRRF_P2!H12, 'Parte 4'!$B$8:$AQ$37, 5,FALSE))+(HLOOKUP(IRRF_P2!H12, 'Parte 4'!$B$8:$AQ$37, 3,FALSE)+(HLOOKUP(IRRF_P2!H12, 'Parte 4'!$B$8:$AQ$37, 6,FALSE))+(HLOOKUP(IRRF_P2!H12, 'Parte 4'!$B$8:$AQ$37, 7,FALSE)))</f>
        <v>0</v>
      </c>
      <c r="J12" s="25">
        <f>(IF((HLOOKUP(IRRF_P2!H12, 'Parte 4'!$B$8:$AQ$37, 15,FALSE))&lt;=IRRF_P2!$E$9, IRRF_P2!$E$9,(HLOOKUP(IRRF_P2!H12, 'Parte 4'!$B$8:$AQ$37, 15,FALSE))))</f>
        <v>528</v>
      </c>
      <c r="K12" s="25">
        <f t="shared" si="0"/>
        <v>-528</v>
      </c>
      <c r="L12" s="25">
        <f t="shared" si="1"/>
        <v>0</v>
      </c>
      <c r="M12" s="25">
        <f>(IF(L12&gt;0, (VLOOKUP(H12, 'Parte 2'!$A$19:$I$44,8,FALSE)*IRRF_P2!$E$8), 0))</f>
        <v>0</v>
      </c>
      <c r="N12" s="26">
        <f t="shared" si="2"/>
        <v>0</v>
      </c>
    </row>
    <row r="13" spans="1:15" x14ac:dyDescent="0.25">
      <c r="A13" s="41"/>
      <c r="B13" s="41"/>
      <c r="C13" s="41"/>
      <c r="D13" s="41"/>
      <c r="E13" s="41"/>
      <c r="F13" s="41"/>
      <c r="G13" s="41"/>
      <c r="H13" s="24" t="s">
        <v>54</v>
      </c>
      <c r="I13" s="25">
        <f>(HLOOKUP(IRRF_P2!H13, 'Parte 4'!$B$8:$AQ$37, 4,FALSE))+(HLOOKUP(IRRF_P2!H13, 'Parte 4'!$B$8:$AQ$37, 5,FALSE))+(HLOOKUP(IRRF_P2!H13, 'Parte 4'!$B$8:$AQ$37, 3,FALSE)+(HLOOKUP(IRRF_P2!H13, 'Parte 4'!$B$8:$AQ$37, 6,FALSE))+(HLOOKUP(IRRF_P2!H13, 'Parte 4'!$B$8:$AQ$37, 7,FALSE)))</f>
        <v>0</v>
      </c>
      <c r="J13" s="25">
        <f>(IF((HLOOKUP(IRRF_P2!H13, 'Parte 4'!$B$8:$AQ$37, 15,FALSE))&lt;=IRRF_P2!$E$9, IRRF_P2!$E$9,(HLOOKUP(IRRF_P2!H13, 'Parte 4'!$B$8:$AQ$37, 15,FALSE))))</f>
        <v>528</v>
      </c>
      <c r="K13" s="25">
        <f t="shared" si="0"/>
        <v>-528</v>
      </c>
      <c r="L13" s="25">
        <f t="shared" si="1"/>
        <v>0</v>
      </c>
      <c r="M13" s="25">
        <f>(IF(L13&gt;0, (VLOOKUP(H13, 'Parte 2'!$A$19:$I$44,8,FALSE)*IRRF_P2!$E$8), 0))</f>
        <v>0</v>
      </c>
      <c r="N13" s="26">
        <f t="shared" si="2"/>
        <v>0</v>
      </c>
      <c r="O13" s="8"/>
    </row>
    <row r="14" spans="1:15" x14ac:dyDescent="0.25">
      <c r="A14" s="41"/>
      <c r="B14" s="41"/>
      <c r="C14" s="41"/>
      <c r="D14" s="41"/>
      <c r="E14" s="41"/>
      <c r="F14" s="41"/>
      <c r="G14" s="41"/>
      <c r="H14" s="24" t="s">
        <v>55</v>
      </c>
      <c r="I14" s="25" t="e">
        <f>(HLOOKUP(IRRF_P2!H14, 'Parte 4'!$B$8:$AQ$37, 4,FALSE))+(HLOOKUP(IRRF_P2!H14, 'Parte 4'!$B$8:$AQ$37, 5,FALSE))+(HLOOKUP(IRRF_P2!H14, 'Parte 4'!$B$8:$AQ$37, 3,FALSE)+(HLOOKUP(IRRF_P2!H14, 'Parte 4'!$B$8:$AQ$37, 6,FALSE))+(HLOOKUP(IRRF_P2!H14, 'Parte 4'!$B$8:$AQ$37, 7,FALSE)))</f>
        <v>#N/A</v>
      </c>
      <c r="J14" s="25" t="e">
        <f>(IF((HLOOKUP(IRRF_P2!H14, 'Parte 4'!$B$8:$AQ$37, 15,FALSE))&lt;=IRRF_P2!$E$9, IRRF_P2!$E$9,(HLOOKUP(IRRF_P2!H14, 'Parte 4'!$B$8:$AQ$37, 15,FALSE))))</f>
        <v>#N/A</v>
      </c>
      <c r="K14" s="25" t="e">
        <f t="shared" si="0"/>
        <v>#N/A</v>
      </c>
      <c r="L14" s="25" t="e">
        <f t="shared" si="1"/>
        <v>#N/A</v>
      </c>
      <c r="M14" s="25" t="e">
        <f>(IF(L14&gt;0, (VLOOKUP(H14, 'Parte 2'!$A$19:$I$44,8,FALSE)*IRRF_P2!$E$8), 0))</f>
        <v>#N/A</v>
      </c>
      <c r="N14" s="26" t="e">
        <f t="shared" si="2"/>
        <v>#N/A</v>
      </c>
    </row>
    <row r="15" spans="1:15" x14ac:dyDescent="0.25">
      <c r="A15" s="41"/>
      <c r="B15" s="41"/>
      <c r="C15" s="41"/>
      <c r="D15" s="41"/>
      <c r="E15" s="41"/>
      <c r="F15" s="41"/>
      <c r="G15" s="41"/>
      <c r="H15" s="24" t="s">
        <v>57</v>
      </c>
      <c r="I15" s="25" t="e">
        <f>(HLOOKUP(IRRF_P2!H15, 'Parte 4'!$B$8:$AQ$37, 4,FALSE))+(HLOOKUP(IRRF_P2!H15, 'Parte 4'!$B$8:$AQ$37, 5,FALSE))+(HLOOKUP(IRRF_P2!H15, 'Parte 4'!$B$8:$AQ$37, 3,FALSE)+(HLOOKUP(IRRF_P2!H15, 'Parte 4'!$B$8:$AQ$37, 6,FALSE))+(HLOOKUP(IRRF_P2!H15, 'Parte 4'!$B$8:$AQ$37, 7,FALSE)))</f>
        <v>#N/A</v>
      </c>
      <c r="J15" s="25" t="e">
        <f>(IF((HLOOKUP(IRRF_P2!H15, 'Parte 4'!$B$8:$AQ$37, 15,FALSE))&lt;=IRRF_P2!$E$9, IRRF_P2!$E$9,(HLOOKUP(IRRF_P2!H15, 'Parte 4'!$B$8:$AQ$37, 15,FALSE))))</f>
        <v>#N/A</v>
      </c>
      <c r="K15" s="25" t="e">
        <f t="shared" si="0"/>
        <v>#N/A</v>
      </c>
      <c r="L15" s="25" t="e">
        <f t="shared" si="1"/>
        <v>#N/A</v>
      </c>
      <c r="M15" s="25" t="e">
        <f>(IF(L15&gt;0, (VLOOKUP(H15, 'Parte 2'!$A$19:$I$44,8,FALSE)*IRRF_P2!$E$8), 0))</f>
        <v>#N/A</v>
      </c>
      <c r="N15" s="26" t="e">
        <f t="shared" si="2"/>
        <v>#N/A</v>
      </c>
    </row>
    <row r="16" spans="1:15" x14ac:dyDescent="0.25">
      <c r="A16" s="41"/>
      <c r="B16" s="41"/>
      <c r="C16" s="41"/>
      <c r="D16" s="41"/>
      <c r="E16" s="41"/>
      <c r="F16" s="41"/>
      <c r="G16" s="41"/>
      <c r="H16" s="24" t="s">
        <v>58</v>
      </c>
      <c r="I16" s="25" t="e">
        <f>(HLOOKUP(IRRF_P2!H16, 'Parte 4'!$B$8:$AQ$37, 4,FALSE))+(HLOOKUP(IRRF_P2!H16, 'Parte 4'!$B$8:$AQ$37, 5,FALSE))+(HLOOKUP(IRRF_P2!H16, 'Parte 4'!$B$8:$AQ$37, 3,FALSE)+(HLOOKUP(IRRF_P2!H16, 'Parte 4'!$B$8:$AQ$37, 6,FALSE))+(HLOOKUP(IRRF_P2!H16, 'Parte 4'!$B$8:$AQ$37, 7,FALSE)))</f>
        <v>#N/A</v>
      </c>
      <c r="J16" s="25" t="e">
        <f>(IF((HLOOKUP(IRRF_P2!H16, 'Parte 4'!$B$8:$AQ$37, 15,FALSE))&lt;=IRRF_P2!$E$9, IRRF_P2!$E$9,(HLOOKUP(IRRF_P2!H16, 'Parte 4'!$B$8:$AQ$37, 15,FALSE))))</f>
        <v>#N/A</v>
      </c>
      <c r="K16" s="25" t="e">
        <f t="shared" si="0"/>
        <v>#N/A</v>
      </c>
      <c r="L16" s="25" t="e">
        <f t="shared" si="1"/>
        <v>#N/A</v>
      </c>
      <c r="M16" s="25" t="e">
        <f>(IF(L16&gt;0, (VLOOKUP(H16, 'Parte 2'!$A$19:$I$44,8,FALSE)*IRRF_P2!$E$8), 0))</f>
        <v>#N/A</v>
      </c>
      <c r="N16" s="26" t="e">
        <f t="shared" si="2"/>
        <v>#N/A</v>
      </c>
    </row>
    <row r="17" spans="1:14" x14ac:dyDescent="0.25">
      <c r="A17" s="41"/>
      <c r="B17" s="41"/>
      <c r="C17" s="41"/>
      <c r="D17" s="41"/>
      <c r="E17" s="41"/>
      <c r="F17" s="41"/>
      <c r="G17" s="41"/>
      <c r="H17" s="24" t="s">
        <v>59</v>
      </c>
      <c r="I17" s="25" t="e">
        <f>(HLOOKUP(IRRF_P2!H17, 'Parte 4'!$B$8:$AQ$37, 4,FALSE))+(HLOOKUP(IRRF_P2!H17, 'Parte 4'!$B$8:$AQ$37, 5,FALSE))+(HLOOKUP(IRRF_P2!H17, 'Parte 4'!$B$8:$AQ$37, 3,FALSE)+(HLOOKUP(IRRF_P2!H17, 'Parte 4'!$B$8:$AQ$37, 6,FALSE))+(HLOOKUP(IRRF_P2!H17, 'Parte 4'!$B$8:$AQ$37, 7,FALSE)))</f>
        <v>#N/A</v>
      </c>
      <c r="J17" s="25" t="e">
        <f>(IF((HLOOKUP(IRRF_P2!H17, 'Parte 4'!$B$8:$AQ$37, 15,FALSE))&lt;=IRRF_P2!$E$9, IRRF_P2!$E$9,(HLOOKUP(IRRF_P2!H17, 'Parte 4'!$B$8:$AQ$37, 15,FALSE))))</f>
        <v>#N/A</v>
      </c>
      <c r="K17" s="25" t="e">
        <f t="shared" si="0"/>
        <v>#N/A</v>
      </c>
      <c r="L17" s="25" t="e">
        <f t="shared" si="1"/>
        <v>#N/A</v>
      </c>
      <c r="M17" s="25" t="e">
        <f>(IF(L17&gt;0, (VLOOKUP(H17, 'Parte 2'!$A$19:$I$44,8,FALSE)*IRRF_P2!$E$8), 0))</f>
        <v>#N/A</v>
      </c>
      <c r="N17" s="26" t="e">
        <f t="shared" si="2"/>
        <v>#N/A</v>
      </c>
    </row>
    <row r="18" spans="1:14" x14ac:dyDescent="0.25">
      <c r="A18" s="41"/>
      <c r="B18" s="41"/>
      <c r="C18" s="41"/>
      <c r="D18" s="41"/>
      <c r="E18" s="41"/>
      <c r="F18" s="41"/>
      <c r="G18" s="41"/>
      <c r="H18" s="24" t="s">
        <v>60</v>
      </c>
      <c r="I18" s="25" t="e">
        <f>(HLOOKUP(IRRF_P2!H18, 'Parte 4'!$B$8:$AQ$37, 4,FALSE))+(HLOOKUP(IRRF_P2!H18, 'Parte 4'!$B$8:$AQ$37, 5,FALSE))+(HLOOKUP(IRRF_P2!H18, 'Parte 4'!$B$8:$AQ$37, 3,FALSE)+(HLOOKUP(IRRF_P2!H18, 'Parte 4'!$B$8:$AQ$37, 6,FALSE))+(HLOOKUP(IRRF_P2!H18, 'Parte 4'!$B$8:$AQ$37, 7,FALSE)))</f>
        <v>#N/A</v>
      </c>
      <c r="J18" s="25" t="e">
        <f>(IF((HLOOKUP(IRRF_P2!H18, 'Parte 4'!$B$8:$AQ$37, 15,FALSE))&lt;=IRRF_P2!$E$9, IRRF_P2!$E$9,(HLOOKUP(IRRF_P2!H18, 'Parte 4'!$B$8:$AQ$37, 15,FALSE))))</f>
        <v>#N/A</v>
      </c>
      <c r="K18" s="25" t="e">
        <f t="shared" si="0"/>
        <v>#N/A</v>
      </c>
      <c r="L18" s="25" t="e">
        <f t="shared" si="1"/>
        <v>#N/A</v>
      </c>
      <c r="M18" s="25" t="e">
        <f>(IF(L18&gt;0, (VLOOKUP(H18, 'Parte 2'!$A$19:$I$44,8,FALSE)*IRRF_P2!$E$8), 0))</f>
        <v>#N/A</v>
      </c>
      <c r="N18" s="26" t="e">
        <f t="shared" si="2"/>
        <v>#N/A</v>
      </c>
    </row>
    <row r="19" spans="1:14" x14ac:dyDescent="0.25">
      <c r="A19" s="41"/>
      <c r="B19" s="41"/>
      <c r="C19" s="41"/>
      <c r="D19" s="41"/>
      <c r="E19" s="41"/>
      <c r="F19" s="41"/>
      <c r="G19" s="41"/>
      <c r="H19" s="24" t="s">
        <v>61</v>
      </c>
      <c r="I19" s="25" t="e">
        <f>(HLOOKUP(IRRF_P2!H19, 'Parte 4'!$B$8:$AQ$37, 4,FALSE))+(HLOOKUP(IRRF_P2!H19, 'Parte 4'!$B$8:$AQ$37, 5,FALSE))+(HLOOKUP(IRRF_P2!H19, 'Parte 4'!$B$8:$AQ$37, 3,FALSE)+(HLOOKUP(IRRF_P2!H19, 'Parte 4'!$B$8:$AQ$37, 6,FALSE))+(HLOOKUP(IRRF_P2!H19, 'Parte 4'!$B$8:$AQ$37, 7,FALSE)))</f>
        <v>#N/A</v>
      </c>
      <c r="J19" s="25" t="e">
        <f>(IF((HLOOKUP(IRRF_P2!H19, 'Parte 4'!$B$8:$AQ$37, 15,FALSE))&lt;=IRRF_P2!$E$9, IRRF_P2!$E$9,(HLOOKUP(IRRF_P2!H19, 'Parte 4'!$B$8:$AQ$37, 15,FALSE))))</f>
        <v>#N/A</v>
      </c>
      <c r="K19" s="25" t="e">
        <f t="shared" si="0"/>
        <v>#N/A</v>
      </c>
      <c r="L19" s="25" t="e">
        <f t="shared" si="1"/>
        <v>#N/A</v>
      </c>
      <c r="M19" s="25" t="e">
        <f>(IF(L19&gt;0, (VLOOKUP(H19, 'Parte 2'!$A$19:$I$44,8,FALSE)*IRRF_P2!$E$8), 0))</f>
        <v>#N/A</v>
      </c>
      <c r="N19" s="26" t="e">
        <f t="shared" si="2"/>
        <v>#N/A</v>
      </c>
    </row>
    <row r="20" spans="1:14" x14ac:dyDescent="0.25">
      <c r="A20" s="41"/>
      <c r="B20" s="41"/>
      <c r="C20" s="41"/>
      <c r="D20" s="41"/>
      <c r="E20" s="41"/>
      <c r="F20" s="41"/>
      <c r="G20" s="41"/>
      <c r="H20" s="24" t="s">
        <v>62</v>
      </c>
      <c r="I20" s="25" t="e">
        <f>(HLOOKUP(IRRF_P2!H20, 'Parte 4'!$B$8:$AQ$37, 4,FALSE))+(HLOOKUP(IRRF_P2!H20, 'Parte 4'!$B$8:$AQ$37, 5,FALSE))+(HLOOKUP(IRRF_P2!H20, 'Parte 4'!$B$8:$AQ$37, 3,FALSE)+(HLOOKUP(IRRF_P2!H20, 'Parte 4'!$B$8:$AQ$37, 6,FALSE))+(HLOOKUP(IRRF_P2!H20, 'Parte 4'!$B$8:$AQ$37, 7,FALSE)))</f>
        <v>#N/A</v>
      </c>
      <c r="J20" s="25" t="e">
        <f>(IF((HLOOKUP(IRRF_P2!H20, 'Parte 4'!$B$8:$AQ$37, 15,FALSE))&lt;=IRRF_P2!$E$9, IRRF_P2!$E$9,(HLOOKUP(IRRF_P2!H20, 'Parte 4'!$B$8:$AQ$37, 15,FALSE))))</f>
        <v>#N/A</v>
      </c>
      <c r="K20" s="25" t="e">
        <f t="shared" si="0"/>
        <v>#N/A</v>
      </c>
      <c r="L20" s="25" t="e">
        <f t="shared" si="1"/>
        <v>#N/A</v>
      </c>
      <c r="M20" s="25" t="e">
        <f>(IF(L20&gt;0, (VLOOKUP(H20, 'Parte 2'!$A$19:$I$44,8,FALSE)*IRRF_P2!$E$8), 0))</f>
        <v>#N/A</v>
      </c>
      <c r="N20" s="26" t="e">
        <f t="shared" si="2"/>
        <v>#N/A</v>
      </c>
    </row>
    <row r="21" spans="1:14" x14ac:dyDescent="0.25">
      <c r="A21" s="41"/>
      <c r="B21" s="41"/>
      <c r="C21" s="41"/>
      <c r="D21" s="41"/>
      <c r="E21" s="41"/>
      <c r="F21" s="41"/>
      <c r="G21" s="41"/>
      <c r="H21" s="24" t="s">
        <v>63</v>
      </c>
      <c r="I21" s="25" t="e">
        <f>(HLOOKUP(IRRF_P2!H21, 'Parte 4'!$B$8:$AQ$37, 4,FALSE))+(HLOOKUP(IRRF_P2!H21, 'Parte 4'!$B$8:$AQ$37, 5,FALSE))+(HLOOKUP(IRRF_P2!H21, 'Parte 4'!$B$8:$AQ$37, 3,FALSE)+(HLOOKUP(IRRF_P2!H21, 'Parte 4'!$B$8:$AQ$37, 6,FALSE))+(HLOOKUP(IRRF_P2!H21, 'Parte 4'!$B$8:$AQ$37, 7,FALSE)))</f>
        <v>#N/A</v>
      </c>
      <c r="J21" s="25" t="e">
        <f>(IF((HLOOKUP(IRRF_P2!H21, 'Parte 4'!$B$8:$AQ$37, 15,FALSE))&lt;=IRRF_P2!$E$9, IRRF_P2!$E$9,(HLOOKUP(IRRF_P2!H21, 'Parte 4'!$B$8:$AQ$37, 15,FALSE))))</f>
        <v>#N/A</v>
      </c>
      <c r="K21" s="25" t="e">
        <f t="shared" si="0"/>
        <v>#N/A</v>
      </c>
      <c r="L21" s="25" t="e">
        <f t="shared" si="1"/>
        <v>#N/A</v>
      </c>
      <c r="M21" s="25" t="e">
        <f>(IF(L21&gt;0, (VLOOKUP(H21, 'Parte 2'!$A$19:$I$44,8,FALSE)*IRRF_P2!$E$8), 0))</f>
        <v>#N/A</v>
      </c>
      <c r="N21" s="26" t="e">
        <f t="shared" si="2"/>
        <v>#N/A</v>
      </c>
    </row>
    <row r="22" spans="1:14" x14ac:dyDescent="0.25">
      <c r="A22" s="41"/>
      <c r="B22" s="41"/>
      <c r="C22" s="41"/>
      <c r="D22" s="41"/>
      <c r="E22" s="41"/>
      <c r="F22" s="41"/>
      <c r="G22" s="41"/>
      <c r="H22" s="24" t="s">
        <v>64</v>
      </c>
      <c r="I22" s="25" t="e">
        <f>(HLOOKUP(IRRF_P2!H22, 'Parte 4'!$B$8:$AQ$37, 4,FALSE))+(HLOOKUP(IRRF_P2!H22, 'Parte 4'!$B$8:$AQ$37, 5,FALSE))+(HLOOKUP(IRRF_P2!H22, 'Parte 4'!$B$8:$AQ$37, 3,FALSE)+(HLOOKUP(IRRF_P2!H22, 'Parte 4'!$B$8:$AQ$37, 6,FALSE))+(HLOOKUP(IRRF_P2!H22, 'Parte 4'!$B$8:$AQ$37, 7,FALSE)))</f>
        <v>#N/A</v>
      </c>
      <c r="J22" s="25" t="e">
        <f>(IF((HLOOKUP(IRRF_P2!H22, 'Parte 4'!$B$8:$AQ$37, 15,FALSE))&lt;=IRRF_P2!$E$9, IRRF_P2!$E$9,(HLOOKUP(IRRF_P2!H22, 'Parte 4'!$B$8:$AQ$37, 15,FALSE))))</f>
        <v>#N/A</v>
      </c>
      <c r="K22" s="25" t="e">
        <f t="shared" si="0"/>
        <v>#N/A</v>
      </c>
      <c r="L22" s="25" t="e">
        <f t="shared" si="1"/>
        <v>#N/A</v>
      </c>
      <c r="M22" s="25" t="e">
        <f>(IF(L22&gt;0, (VLOOKUP(H22, 'Parte 2'!$A$19:$I$44,8,FALSE)*IRRF_P2!$E$8), 0))</f>
        <v>#N/A</v>
      </c>
      <c r="N22" s="26" t="e">
        <f t="shared" si="2"/>
        <v>#N/A</v>
      </c>
    </row>
    <row r="23" spans="1:14" x14ac:dyDescent="0.25">
      <c r="A23" s="41"/>
      <c r="B23" s="41"/>
      <c r="C23" s="41"/>
      <c r="D23" s="41"/>
      <c r="E23" s="41"/>
      <c r="F23" s="41"/>
      <c r="G23" s="41"/>
      <c r="H23" s="24" t="s">
        <v>65</v>
      </c>
      <c r="I23" s="25" t="e">
        <f>(HLOOKUP(IRRF_P2!H23, 'Parte 4'!$B$8:$AQ$37, 4,FALSE))+(HLOOKUP(IRRF_P2!H23, 'Parte 4'!$B$8:$AQ$37, 5,FALSE))+(HLOOKUP(IRRF_P2!H23, 'Parte 4'!$B$8:$AQ$37, 3,FALSE)+(HLOOKUP(IRRF_P2!H23, 'Parte 4'!$B$8:$AQ$37, 6,FALSE))+(HLOOKUP(IRRF_P2!H23, 'Parte 4'!$B$8:$AQ$37, 7,FALSE)))</f>
        <v>#N/A</v>
      </c>
      <c r="J23" s="25" t="e">
        <f>(IF((HLOOKUP(IRRF_P2!H23, 'Parte 4'!$B$8:$AQ$37, 15,FALSE))&lt;=IRRF_P2!$E$9, IRRF_P2!$E$9,(HLOOKUP(IRRF_P2!H23, 'Parte 4'!$B$8:$AQ$37, 15,FALSE))))</f>
        <v>#N/A</v>
      </c>
      <c r="K23" s="25" t="e">
        <f t="shared" si="0"/>
        <v>#N/A</v>
      </c>
      <c r="L23" s="25" t="e">
        <f t="shared" si="1"/>
        <v>#N/A</v>
      </c>
      <c r="M23" s="25" t="e">
        <f>(IF(L23&gt;0, (VLOOKUP(H23, 'Parte 2'!$A$19:$I$44,8,FALSE)*IRRF_P2!$E$8), 0))</f>
        <v>#N/A</v>
      </c>
      <c r="N23" s="26" t="e">
        <f t="shared" si="2"/>
        <v>#N/A</v>
      </c>
    </row>
    <row r="24" spans="1:14" x14ac:dyDescent="0.25">
      <c r="A24" s="41"/>
      <c r="B24" s="41"/>
      <c r="C24" s="41"/>
      <c r="D24" s="41"/>
      <c r="E24" s="41"/>
      <c r="F24" s="41"/>
      <c r="G24" s="41"/>
      <c r="H24" s="24" t="s">
        <v>66</v>
      </c>
      <c r="I24" s="25" t="e">
        <f>(HLOOKUP(IRRF_P2!H24, 'Parte 4'!$B$8:$AQ$37, 4,FALSE))+(HLOOKUP(IRRF_P2!H24, 'Parte 4'!$B$8:$AQ$37, 5,FALSE))+(HLOOKUP(IRRF_P2!H24, 'Parte 4'!$B$8:$AQ$37, 3,FALSE)+(HLOOKUP(IRRF_P2!H24, 'Parte 4'!$B$8:$AQ$37, 6,FALSE))+(HLOOKUP(IRRF_P2!H24, 'Parte 4'!$B$8:$AQ$37, 7,FALSE)))</f>
        <v>#N/A</v>
      </c>
      <c r="J24" s="25" t="e">
        <f>(IF((HLOOKUP(IRRF_P2!H24, 'Parte 4'!$B$8:$AQ$37, 15,FALSE))&lt;=IRRF_P2!$E$9, IRRF_P2!$E$9,(HLOOKUP(IRRF_P2!H24, 'Parte 4'!$B$8:$AQ$37, 15,FALSE))))</f>
        <v>#N/A</v>
      </c>
      <c r="K24" s="25" t="e">
        <f t="shared" si="0"/>
        <v>#N/A</v>
      </c>
      <c r="L24" s="25" t="e">
        <f t="shared" si="1"/>
        <v>#N/A</v>
      </c>
      <c r="M24" s="25" t="e">
        <f>(IF(L24&gt;0, (VLOOKUP(H24, 'Parte 2'!$A$19:$I$44,8,FALSE)*IRRF_P2!$E$8), 0))</f>
        <v>#N/A</v>
      </c>
      <c r="N24" s="26" t="e">
        <f t="shared" si="2"/>
        <v>#N/A</v>
      </c>
    </row>
    <row r="25" spans="1:14" x14ac:dyDescent="0.25">
      <c r="A25" s="41"/>
      <c r="B25" s="41"/>
      <c r="C25" s="41"/>
      <c r="D25" s="41"/>
      <c r="E25" s="41"/>
      <c r="F25" s="41"/>
      <c r="G25" s="41"/>
      <c r="H25" s="24" t="s">
        <v>67</v>
      </c>
      <c r="I25" s="25" t="e">
        <f>(HLOOKUP(IRRF_P2!H25, 'Parte 4'!$B$8:$AQ$37, 4,FALSE))+(HLOOKUP(IRRF_P2!H25, 'Parte 4'!$B$8:$AQ$37, 5,FALSE))+(HLOOKUP(IRRF_P2!H25, 'Parte 4'!$B$8:$AQ$37, 3,FALSE)+(HLOOKUP(IRRF_P2!H25, 'Parte 4'!$B$8:$AQ$37, 6,FALSE))+(HLOOKUP(IRRF_P2!H25, 'Parte 4'!$B$8:$AQ$37, 7,FALSE)))</f>
        <v>#N/A</v>
      </c>
      <c r="J25" s="25" t="e">
        <f>(IF((HLOOKUP(IRRF_P2!H25, 'Parte 4'!$B$8:$AQ$37, 15,FALSE))&lt;=IRRF_P2!$E$9, IRRF_P2!$E$9,(HLOOKUP(IRRF_P2!H25, 'Parte 4'!$B$8:$AQ$37, 15,FALSE))))</f>
        <v>#N/A</v>
      </c>
      <c r="K25" s="25" t="e">
        <f t="shared" si="0"/>
        <v>#N/A</v>
      </c>
      <c r="L25" s="25" t="e">
        <f t="shared" si="1"/>
        <v>#N/A</v>
      </c>
      <c r="M25" s="25" t="e">
        <f>(IF(L25&gt;0, (VLOOKUP(H25, 'Parte 2'!$A$19:$I$44,8,FALSE)*IRRF_P2!$E$8), 0))</f>
        <v>#N/A</v>
      </c>
      <c r="N25" s="26" t="e">
        <f t="shared" si="2"/>
        <v>#N/A</v>
      </c>
    </row>
    <row r="26" spans="1:14" x14ac:dyDescent="0.25">
      <c r="A26" s="41"/>
      <c r="B26" s="41"/>
      <c r="C26" s="41"/>
      <c r="D26" s="41"/>
      <c r="E26" s="41"/>
      <c r="F26" s="41"/>
      <c r="G26" s="41"/>
      <c r="H26" s="24" t="s">
        <v>68</v>
      </c>
      <c r="I26" s="25" t="e">
        <f>(HLOOKUP(IRRF_P2!H26, 'Parte 4'!$B$8:$AQ$37, 4,FALSE))+(HLOOKUP(IRRF_P2!H26, 'Parte 4'!$B$8:$AQ$37, 5,FALSE))+(HLOOKUP(IRRF_P2!H26, 'Parte 4'!$B$8:$AQ$37, 3,FALSE)+(HLOOKUP(IRRF_P2!H26, 'Parte 4'!$B$8:$AQ$37, 6,FALSE))+(HLOOKUP(IRRF_P2!H26, 'Parte 4'!$B$8:$AQ$37, 7,FALSE)))</f>
        <v>#N/A</v>
      </c>
      <c r="J26" s="25" t="e">
        <f>(IF((HLOOKUP(IRRF_P2!H26, 'Parte 4'!$B$8:$AQ$37, 15,FALSE))&lt;=IRRF_P2!$E$9, IRRF_P2!$E$9,(HLOOKUP(IRRF_P2!H26, 'Parte 4'!$B$8:$AQ$37, 15,FALSE))))</f>
        <v>#N/A</v>
      </c>
      <c r="K26" s="25" t="e">
        <f t="shared" si="0"/>
        <v>#N/A</v>
      </c>
      <c r="L26" s="25" t="e">
        <f t="shared" si="1"/>
        <v>#N/A</v>
      </c>
      <c r="M26" s="25" t="e">
        <f>(IF(L26&gt;0, (VLOOKUP(H26, 'Parte 2'!$A$19:$I$44,8,FALSE)*IRRF_P2!$E$8), 0))</f>
        <v>#N/A</v>
      </c>
      <c r="N26" s="26" t="e">
        <f t="shared" si="2"/>
        <v>#N/A</v>
      </c>
    </row>
    <row r="27" spans="1:14" x14ac:dyDescent="0.25">
      <c r="A27" s="41"/>
      <c r="B27" s="41"/>
      <c r="C27" s="41"/>
      <c r="D27" s="41"/>
      <c r="E27" s="41"/>
      <c r="F27" s="41"/>
      <c r="G27" s="41"/>
      <c r="H27" s="24" t="s">
        <v>69</v>
      </c>
      <c r="I27" s="25" t="e">
        <f>(HLOOKUP(IRRF_P2!H27, 'Parte 4'!$B$8:$AQ$37, 4,FALSE))+(HLOOKUP(IRRF_P2!H27, 'Parte 4'!$B$8:$AQ$37, 5,FALSE))+(HLOOKUP(IRRF_P2!H27, 'Parte 4'!$B$8:$AQ$37, 3,FALSE)+(HLOOKUP(IRRF_P2!H27, 'Parte 4'!$B$8:$AQ$37, 6,FALSE))+(HLOOKUP(IRRF_P2!H27, 'Parte 4'!$B$8:$AQ$37, 7,FALSE)))</f>
        <v>#N/A</v>
      </c>
      <c r="J27" s="25" t="e">
        <f>(IF((HLOOKUP(IRRF_P2!H27, 'Parte 4'!$B$8:$AQ$37, 15,FALSE))&lt;=IRRF_P2!$E$9, IRRF_P2!$E$9,(HLOOKUP(IRRF_P2!H27, 'Parte 4'!$B$8:$AQ$37, 15,FALSE))))</f>
        <v>#N/A</v>
      </c>
      <c r="K27" s="25" t="e">
        <f t="shared" si="0"/>
        <v>#N/A</v>
      </c>
      <c r="L27" s="25" t="e">
        <f t="shared" si="1"/>
        <v>#N/A</v>
      </c>
      <c r="M27" s="25" t="e">
        <f>(IF(L27&gt;0, (VLOOKUP(H27, 'Parte 2'!$A$19:$I$44,8,FALSE)*IRRF_P2!$E$8), 0))</f>
        <v>#N/A</v>
      </c>
      <c r="N27" s="26" t="e">
        <f t="shared" si="2"/>
        <v>#N/A</v>
      </c>
    </row>
    <row r="28" spans="1:14" x14ac:dyDescent="0.25">
      <c r="A28" s="41"/>
      <c r="B28" s="41"/>
      <c r="C28" s="41"/>
      <c r="D28" s="41"/>
      <c r="E28" s="41"/>
      <c r="F28" s="41"/>
      <c r="G28" s="41"/>
      <c r="H28" s="24" t="s">
        <v>70</v>
      </c>
      <c r="I28" s="25" t="e">
        <f>(HLOOKUP(IRRF_P2!H28, 'Parte 4'!$B$8:$AQ$37, 4,FALSE))+(HLOOKUP(IRRF_P2!H28, 'Parte 4'!$B$8:$AQ$37, 5,FALSE))+(HLOOKUP(IRRF_P2!H28, 'Parte 4'!$B$8:$AQ$37, 3,FALSE)+(HLOOKUP(IRRF_P2!H28, 'Parte 4'!$B$8:$AQ$37, 6,FALSE))+(HLOOKUP(IRRF_P2!H28, 'Parte 4'!$B$8:$AQ$37, 7,FALSE)))</f>
        <v>#N/A</v>
      </c>
      <c r="J28" s="25" t="e">
        <f>(IF((HLOOKUP(IRRF_P2!H28, 'Parte 4'!$B$8:$AQ$37, 15,FALSE))&lt;=IRRF_P2!$E$9, IRRF_P2!$E$9,(HLOOKUP(IRRF_P2!H28, 'Parte 4'!$B$8:$AQ$37, 15,FALSE))))</f>
        <v>#N/A</v>
      </c>
      <c r="K28" s="25" t="e">
        <f t="shared" si="0"/>
        <v>#N/A</v>
      </c>
      <c r="L28" s="25" t="e">
        <f t="shared" si="1"/>
        <v>#N/A</v>
      </c>
      <c r="M28" s="25" t="e">
        <f>(IF(L28&gt;0, (VLOOKUP(H28, 'Parte 2'!$A$19:$I$44,8,FALSE)*IRRF_P2!$E$8), 0))</f>
        <v>#N/A</v>
      </c>
      <c r="N28" s="26" t="e">
        <f t="shared" si="2"/>
        <v>#N/A</v>
      </c>
    </row>
    <row r="29" spans="1:14" x14ac:dyDescent="0.25">
      <c r="A29" s="41"/>
      <c r="B29" s="41"/>
      <c r="C29" s="41"/>
      <c r="D29" s="41"/>
      <c r="E29" s="41"/>
      <c r="F29" s="41"/>
      <c r="G29" s="41"/>
      <c r="H29" s="24" t="s">
        <v>71</v>
      </c>
      <c r="I29" s="25" t="e">
        <f>(HLOOKUP(IRRF_P2!H29, 'Parte 4'!$B$8:$AQ$37, 4,FALSE))+(HLOOKUP(IRRF_P2!H29, 'Parte 4'!$B$8:$AQ$37, 5,FALSE))+(HLOOKUP(IRRF_P2!H29, 'Parte 4'!$B$8:$AQ$37, 3,FALSE)+(HLOOKUP(IRRF_P2!H29, 'Parte 4'!$B$8:$AQ$37, 6,FALSE))+(HLOOKUP(IRRF_P2!H29, 'Parte 4'!$B$8:$AQ$37, 7,FALSE)))</f>
        <v>#N/A</v>
      </c>
      <c r="J29" s="25" t="e">
        <f>(IF((HLOOKUP(IRRF_P2!H29, 'Parte 4'!$B$8:$AQ$37, 15,FALSE))&lt;=IRRF_P2!$E$9, IRRF_P2!$E$9,(HLOOKUP(IRRF_P2!H29, 'Parte 4'!$B$8:$AQ$37, 15,FALSE))))</f>
        <v>#N/A</v>
      </c>
      <c r="K29" s="25" t="e">
        <f t="shared" si="0"/>
        <v>#N/A</v>
      </c>
      <c r="L29" s="25" t="e">
        <f t="shared" si="1"/>
        <v>#N/A</v>
      </c>
      <c r="M29" s="25" t="e">
        <f>(IF(L29&gt;0, (VLOOKUP(H29, 'Parte 2'!$A$19:$I$44,8,FALSE)*IRRF_P2!$E$8), 0))</f>
        <v>#N/A</v>
      </c>
      <c r="N29" s="26" t="e">
        <f t="shared" si="2"/>
        <v>#N/A</v>
      </c>
    </row>
    <row r="30" spans="1:14" x14ac:dyDescent="0.25">
      <c r="A30" s="41"/>
      <c r="B30" s="41"/>
      <c r="C30" s="41"/>
      <c r="D30" s="41"/>
      <c r="E30" s="41"/>
      <c r="F30" s="41"/>
      <c r="G30" s="41"/>
      <c r="H30" s="24" t="s">
        <v>72</v>
      </c>
      <c r="I30" s="25" t="e">
        <f>(HLOOKUP(IRRF_P2!H30, 'Parte 4'!$B$8:$AQ$37, 4,FALSE))+(HLOOKUP(IRRF_P2!H30, 'Parte 4'!$B$8:$AQ$37, 5,FALSE))+(HLOOKUP(IRRF_P2!H30, 'Parte 4'!$B$8:$AQ$37, 3,FALSE)+(HLOOKUP(IRRF_P2!H30, 'Parte 4'!$B$8:$AQ$37, 6,FALSE))+(HLOOKUP(IRRF_P2!H30, 'Parte 4'!$B$8:$AQ$37, 7,FALSE)))</f>
        <v>#N/A</v>
      </c>
      <c r="J30" s="25" t="e">
        <f>(IF((HLOOKUP(IRRF_P2!H30, 'Parte 4'!$B$8:$AQ$37, 15,FALSE))&lt;=IRRF_P2!$E$9, IRRF_P2!$E$9,(HLOOKUP(IRRF_P2!H30, 'Parte 4'!$B$8:$AQ$37, 15,FALSE))))</f>
        <v>#N/A</v>
      </c>
      <c r="K30" s="25" t="e">
        <f t="shared" si="0"/>
        <v>#N/A</v>
      </c>
      <c r="L30" s="25" t="e">
        <f t="shared" si="1"/>
        <v>#N/A</v>
      </c>
      <c r="M30" s="25" t="e">
        <f>(IF(L30&gt;0, (VLOOKUP(H30, 'Parte 2'!$A$19:$I$44,8,FALSE)*IRRF_P2!$E$8), 0))</f>
        <v>#N/A</v>
      </c>
      <c r="N30" s="26" t="e">
        <f t="shared" si="2"/>
        <v>#N/A</v>
      </c>
    </row>
    <row r="31" spans="1:14" x14ac:dyDescent="0.25">
      <c r="A31" s="41"/>
      <c r="B31" s="41"/>
      <c r="C31" s="41"/>
      <c r="D31" s="41"/>
      <c r="E31" s="41"/>
      <c r="F31" s="41"/>
      <c r="G31" s="41"/>
      <c r="H31" s="24" t="s">
        <v>73</v>
      </c>
      <c r="I31" s="25" t="e">
        <f>(HLOOKUP(IRRF_P2!H31, 'Parte 4'!$B$8:$AQ$37, 4,FALSE))+(HLOOKUP(IRRF_P2!H31, 'Parte 4'!$B$8:$AQ$37, 5,FALSE))+(HLOOKUP(IRRF_P2!H31, 'Parte 4'!$B$8:$AQ$37, 3,FALSE)+(HLOOKUP(IRRF_P2!H31, 'Parte 4'!$B$8:$AQ$37, 6,FALSE))+(HLOOKUP(IRRF_P2!H31, 'Parte 4'!$B$8:$AQ$37, 7,FALSE)))</f>
        <v>#N/A</v>
      </c>
      <c r="J31" s="25" t="e">
        <f>(IF((HLOOKUP(IRRF_P2!H31, 'Parte 4'!$B$8:$AQ$37, 15,FALSE))&lt;=IRRF_P2!$E$9, IRRF_P2!$E$9,(HLOOKUP(IRRF_P2!H31, 'Parte 4'!$B$8:$AQ$37, 15,FALSE))))</f>
        <v>#N/A</v>
      </c>
      <c r="K31" s="25" t="e">
        <f t="shared" si="0"/>
        <v>#N/A</v>
      </c>
      <c r="L31" s="25" t="e">
        <f t="shared" si="1"/>
        <v>#N/A</v>
      </c>
      <c r="M31" s="25" t="e">
        <f>(IF(L31&gt;0, (VLOOKUP(H31, 'Parte 2'!$A$19:$I$44,8,FALSE)*IRRF_P2!$E$8), 0))</f>
        <v>#N/A</v>
      </c>
      <c r="N31" s="26" t="e">
        <f t="shared" si="2"/>
        <v>#N/A</v>
      </c>
    </row>
    <row r="32" spans="1:14" x14ac:dyDescent="0.25">
      <c r="A32" s="41"/>
      <c r="B32" s="41"/>
      <c r="C32" s="41"/>
      <c r="D32" s="41"/>
      <c r="E32" s="41"/>
      <c r="F32" s="41"/>
      <c r="G32" s="41"/>
      <c r="H32" s="24" t="s">
        <v>74</v>
      </c>
      <c r="I32" s="25" t="e">
        <f>(HLOOKUP(IRRF_P2!H32, 'Parte 4'!$B$8:$AQ$37, 4,FALSE))+(HLOOKUP(IRRF_P2!H32, 'Parte 4'!$B$8:$AQ$37, 5,FALSE))+(HLOOKUP(IRRF_P2!H32, 'Parte 4'!$B$8:$AQ$37, 3,FALSE)+(HLOOKUP(IRRF_P2!H32, 'Parte 4'!$B$8:$AQ$37, 6,FALSE))+(HLOOKUP(IRRF_P2!H32, 'Parte 4'!$B$8:$AQ$37, 7,FALSE)))</f>
        <v>#N/A</v>
      </c>
      <c r="J32" s="25" t="e">
        <f>(IF((HLOOKUP(IRRF_P2!H32, 'Parte 4'!$B$8:$AQ$37, 15,FALSE))&lt;=IRRF_P2!$E$9, IRRF_P2!$E$9,(HLOOKUP(IRRF_P2!H32, 'Parte 4'!$B$8:$AQ$37, 15,FALSE))))</f>
        <v>#N/A</v>
      </c>
      <c r="K32" s="25" t="e">
        <f t="shared" si="0"/>
        <v>#N/A</v>
      </c>
      <c r="L32" s="25" t="e">
        <f t="shared" si="1"/>
        <v>#N/A</v>
      </c>
      <c r="M32" s="25" t="e">
        <f>(IF(L32&gt;0, (VLOOKUP(H32, 'Parte 2'!$A$19:$I$44,8,FALSE)*IRRF_P2!$E$8), 0))</f>
        <v>#N/A</v>
      </c>
      <c r="N32" s="26" t="e">
        <f t="shared" si="2"/>
        <v>#N/A</v>
      </c>
    </row>
    <row r="33" spans="1:14" x14ac:dyDescent="0.25">
      <c r="A33" s="41"/>
      <c r="B33" s="41"/>
      <c r="C33" s="41"/>
      <c r="D33" s="41"/>
      <c r="E33" s="41"/>
      <c r="F33" s="41"/>
      <c r="G33" s="41"/>
      <c r="H33" s="24" t="s">
        <v>75</v>
      </c>
      <c r="I33" s="25" t="e">
        <f>(HLOOKUP(IRRF_P2!H33, 'Parte 4'!$B$8:$AQ$37, 4,FALSE))+(HLOOKUP(IRRF_P2!H33, 'Parte 4'!$B$8:$AQ$37, 5,FALSE))+(HLOOKUP(IRRF_P2!H33, 'Parte 4'!$B$8:$AQ$37, 3,FALSE)+(HLOOKUP(IRRF_P2!H33, 'Parte 4'!$B$8:$AQ$37, 6,FALSE))+(HLOOKUP(IRRF_P2!H33, 'Parte 4'!$B$8:$AQ$37, 7,FALSE)))</f>
        <v>#N/A</v>
      </c>
      <c r="J33" s="25" t="e">
        <f>(IF((HLOOKUP(IRRF_P2!H33, 'Parte 4'!$B$8:$AQ$37, 15,FALSE))&lt;=IRRF_P2!$E$9, IRRF_P2!$E$9,(HLOOKUP(IRRF_P2!H33, 'Parte 4'!$B$8:$AQ$37, 15,FALSE))))</f>
        <v>#N/A</v>
      </c>
      <c r="K33" s="25" t="e">
        <f t="shared" si="0"/>
        <v>#N/A</v>
      </c>
      <c r="L33" s="25" t="e">
        <f t="shared" si="1"/>
        <v>#N/A</v>
      </c>
      <c r="M33" s="25" t="e">
        <f>(IF(L33&gt;0, (VLOOKUP(H33, 'Parte 2'!$A$19:$I$44,8,FALSE)*IRRF_P2!$E$8), 0))</f>
        <v>#N/A</v>
      </c>
      <c r="N33" s="26" t="e">
        <f t="shared" si="2"/>
        <v>#N/A</v>
      </c>
    </row>
    <row r="34" spans="1:14" x14ac:dyDescent="0.25">
      <c r="A34" s="41"/>
      <c r="B34" s="41"/>
      <c r="C34" s="41"/>
      <c r="D34" s="41"/>
      <c r="E34" s="41"/>
      <c r="F34" s="41"/>
      <c r="G34" s="41"/>
      <c r="H34" s="24" t="s">
        <v>76</v>
      </c>
      <c r="I34" s="25" t="e">
        <f>(HLOOKUP(IRRF_P2!H34, 'Parte 4'!$B$8:$AQ$37, 4,FALSE))+(HLOOKUP(IRRF_P2!H34, 'Parte 4'!$B$8:$AQ$37, 5,FALSE))+(HLOOKUP(IRRF_P2!H34, 'Parte 4'!$B$8:$AQ$37, 3,FALSE)+(HLOOKUP(IRRF_P2!H34, 'Parte 4'!$B$8:$AQ$37, 6,FALSE))+(HLOOKUP(IRRF_P2!H34, 'Parte 4'!$B$8:$AQ$37, 7,FALSE)))</f>
        <v>#N/A</v>
      </c>
      <c r="J34" s="25" t="e">
        <f>(IF((HLOOKUP(IRRF_P2!H34, 'Parte 4'!$B$8:$AQ$37, 15,FALSE))&lt;=IRRF_P2!$E$9, IRRF_P2!$E$9,(HLOOKUP(IRRF_P2!H34, 'Parte 4'!$B$8:$AQ$37, 15,FALSE))))</f>
        <v>#N/A</v>
      </c>
      <c r="K34" s="25" t="e">
        <f t="shared" si="0"/>
        <v>#N/A</v>
      </c>
      <c r="L34" s="25" t="e">
        <f t="shared" si="1"/>
        <v>#N/A</v>
      </c>
      <c r="M34" s="25" t="e">
        <f>(IF(L34&gt;0, (VLOOKUP(H34, 'Parte 2'!$A$19:$I$44,8,FALSE)*IRRF_P2!$E$8), 0))</f>
        <v>#N/A</v>
      </c>
      <c r="N34" s="26" t="e">
        <f t="shared" si="2"/>
        <v>#N/A</v>
      </c>
    </row>
    <row r="35" spans="1:14" x14ac:dyDescent="0.25">
      <c r="A35" s="41"/>
      <c r="B35" s="41"/>
      <c r="C35" s="41"/>
      <c r="D35" s="41"/>
      <c r="E35" s="41"/>
      <c r="F35" s="41"/>
      <c r="G35" s="41"/>
      <c r="H35" s="24" t="s">
        <v>77</v>
      </c>
      <c r="I35" s="25" t="e">
        <f>(HLOOKUP(IRRF_P2!H35, 'Parte 4'!$B$8:$AQ$37, 4,FALSE))+(HLOOKUP(IRRF_P2!H35, 'Parte 4'!$B$8:$AQ$37, 5,FALSE))+(HLOOKUP(IRRF_P2!H35, 'Parte 4'!$B$8:$AQ$37, 3,FALSE)+(HLOOKUP(IRRF_P2!H35, 'Parte 4'!$B$8:$AQ$37, 6,FALSE))+(HLOOKUP(IRRF_P2!H35, 'Parte 4'!$B$8:$AQ$37, 7,FALSE)))</f>
        <v>#N/A</v>
      </c>
      <c r="J35" s="25" t="e">
        <f>(IF((HLOOKUP(IRRF_P2!H35, 'Parte 4'!$B$8:$AQ$37, 15,FALSE))&lt;=IRRF_P2!$E$9, IRRF_P2!$E$9,(HLOOKUP(IRRF_P2!H35, 'Parte 4'!$B$8:$AQ$37, 15,FALSE))))</f>
        <v>#N/A</v>
      </c>
      <c r="K35" s="25" t="e">
        <f t="shared" si="0"/>
        <v>#N/A</v>
      </c>
      <c r="L35" s="25" t="e">
        <f t="shared" si="1"/>
        <v>#N/A</v>
      </c>
      <c r="M35" s="25" t="e">
        <f>(IF(L35&gt;0, (VLOOKUP(H35, 'Parte 2'!$A$19:$I$44,8,FALSE)*IRRF_P2!$E$8), 0))</f>
        <v>#N/A</v>
      </c>
      <c r="N35" s="26" t="e">
        <f t="shared" si="2"/>
        <v>#N/A</v>
      </c>
    </row>
    <row r="36" spans="1:14" x14ac:dyDescent="0.25">
      <c r="A36" s="41"/>
      <c r="B36" s="41"/>
      <c r="C36" s="41"/>
      <c r="D36" s="41"/>
      <c r="E36" s="41"/>
      <c r="F36" s="41"/>
      <c r="G36" s="41"/>
      <c r="H36" s="24" t="s">
        <v>78</v>
      </c>
      <c r="I36" s="25" t="e">
        <f>(HLOOKUP(IRRF_P2!H36, 'Parte 4'!$B$8:$AQ$37, 4,FALSE))+(HLOOKUP(IRRF_P2!H36, 'Parte 4'!$B$8:$AQ$37, 5,FALSE))+(HLOOKUP(IRRF_P2!H36, 'Parte 4'!$B$8:$AQ$37, 3,FALSE)+(HLOOKUP(IRRF_P2!H36, 'Parte 4'!$B$8:$AQ$37, 6,FALSE))+(HLOOKUP(IRRF_P2!H36, 'Parte 4'!$B$8:$AQ$37, 7,FALSE)))</f>
        <v>#N/A</v>
      </c>
      <c r="J36" s="25" t="e">
        <f>(IF((HLOOKUP(IRRF_P2!H36, 'Parte 4'!$B$8:$AQ$37, 15,FALSE))&lt;=IRRF_P2!$E$9, IRRF_P2!$E$9,(HLOOKUP(IRRF_P2!H36, 'Parte 4'!$B$8:$AQ$37, 15,FALSE))))</f>
        <v>#N/A</v>
      </c>
      <c r="K36" s="25" t="e">
        <f t="shared" si="0"/>
        <v>#N/A</v>
      </c>
      <c r="L36" s="25" t="e">
        <f t="shared" si="1"/>
        <v>#N/A</v>
      </c>
      <c r="M36" s="25" t="e">
        <f>(IF(L36&gt;0, (VLOOKUP(H36, 'Parte 2'!$A$19:$I$44,8,FALSE)*IRRF_P2!$E$8), 0))</f>
        <v>#N/A</v>
      </c>
      <c r="N36" s="26" t="e">
        <f t="shared" si="2"/>
        <v>#N/A</v>
      </c>
    </row>
    <row r="37" spans="1:14" x14ac:dyDescent="0.25">
      <c r="A37" s="41"/>
      <c r="B37" s="41"/>
      <c r="C37" s="41"/>
      <c r="D37" s="41"/>
      <c r="E37" s="41"/>
      <c r="F37" s="41"/>
      <c r="G37" s="41"/>
      <c r="H37" s="24" t="s">
        <v>79</v>
      </c>
      <c r="I37" s="25" t="e">
        <f>(HLOOKUP(IRRF_P2!H37, 'Parte 4'!$B$8:$AQ$37, 4,FALSE))+(HLOOKUP(IRRF_P2!H37, 'Parte 4'!$B$8:$AQ$37, 5,FALSE))+(HLOOKUP(IRRF_P2!H37, 'Parte 4'!$B$8:$AQ$37, 3,FALSE)+(HLOOKUP(IRRF_P2!H37, 'Parte 4'!$B$8:$AQ$37, 6,FALSE))+(HLOOKUP(IRRF_P2!H37, 'Parte 4'!$B$8:$AQ$37, 7,FALSE)))</f>
        <v>#N/A</v>
      </c>
      <c r="J37" s="25" t="e">
        <f>(IF((HLOOKUP(IRRF_P2!H37, 'Parte 4'!$B$8:$AQ$37, 15,FALSE))&lt;=IRRF_P2!$E$9, IRRF_P2!$E$9,(HLOOKUP(IRRF_P2!H37, 'Parte 4'!$B$8:$AQ$37, 15,FALSE))))</f>
        <v>#N/A</v>
      </c>
      <c r="K37" s="25" t="e">
        <f t="shared" si="0"/>
        <v>#N/A</v>
      </c>
      <c r="L37" s="25" t="e">
        <f t="shared" si="1"/>
        <v>#N/A</v>
      </c>
      <c r="M37" s="25" t="e">
        <f>(IF(L37&gt;0, (VLOOKUP(H37, 'Parte 2'!$A$19:$I$44,8,FALSE)*IRRF_P2!$E$8), 0))</f>
        <v>#N/A</v>
      </c>
      <c r="N37" s="26" t="e">
        <f t="shared" si="2"/>
        <v>#N/A</v>
      </c>
    </row>
    <row r="38" spans="1:14" x14ac:dyDescent="0.25">
      <c r="A38" s="41"/>
      <c r="B38" s="41"/>
      <c r="C38" s="41"/>
      <c r="D38" s="41"/>
      <c r="E38" s="41"/>
      <c r="F38" s="41"/>
      <c r="G38" s="41"/>
      <c r="H38" s="24" t="s">
        <v>80</v>
      </c>
      <c r="I38" s="25" t="e">
        <f>(HLOOKUP(IRRF_P2!H38, 'Parte 4'!$B$8:$AQ$37, 4,FALSE))+(HLOOKUP(IRRF_P2!H38, 'Parte 4'!$B$8:$AQ$37, 5,FALSE))+(HLOOKUP(IRRF_P2!H38, 'Parte 4'!$B$8:$AQ$37, 3,FALSE)+(HLOOKUP(IRRF_P2!H38, 'Parte 4'!$B$8:$AQ$37, 6,FALSE))+(HLOOKUP(IRRF_P2!H38, 'Parte 4'!$B$8:$AQ$37, 7,FALSE)))</f>
        <v>#N/A</v>
      </c>
      <c r="J38" s="25" t="e">
        <f>(IF((HLOOKUP(IRRF_P2!H38, 'Parte 4'!$B$8:$AQ$37, 15,FALSE))&lt;=IRRF_P2!$E$9, IRRF_P2!$E$9,(HLOOKUP(IRRF_P2!H38, 'Parte 4'!$B$8:$AQ$37, 15,FALSE))))</f>
        <v>#N/A</v>
      </c>
      <c r="K38" s="25" t="e">
        <f t="shared" si="0"/>
        <v>#N/A</v>
      </c>
      <c r="L38" s="25" t="e">
        <f t="shared" si="1"/>
        <v>#N/A</v>
      </c>
      <c r="M38" s="25" t="e">
        <f>(IF(L38&gt;0, (VLOOKUP(H38, 'Parte 2'!$A$19:$I$44,8,FALSE)*IRRF_P2!$E$8), 0))</f>
        <v>#N/A</v>
      </c>
      <c r="N38" s="26" t="e">
        <f t="shared" si="2"/>
        <v>#N/A</v>
      </c>
    </row>
    <row r="39" spans="1:14" x14ac:dyDescent="0.25">
      <c r="A39" s="41"/>
      <c r="B39" s="41"/>
      <c r="C39" s="41"/>
      <c r="D39" s="41"/>
      <c r="E39" s="41"/>
      <c r="F39" s="41"/>
      <c r="G39" s="41"/>
      <c r="H39" s="24" t="s">
        <v>81</v>
      </c>
      <c r="I39" s="25" t="e">
        <f>(HLOOKUP(IRRF_P2!H39, 'Parte 4'!$B$8:$AQ$37, 4,FALSE))+(HLOOKUP(IRRF_P2!H39, 'Parte 4'!$B$8:$AQ$37, 5,FALSE))+(HLOOKUP(IRRF_P2!H39, 'Parte 4'!$B$8:$AQ$37, 3,FALSE)+(HLOOKUP(IRRF_P2!H39, 'Parte 4'!$B$8:$AQ$37, 6,FALSE))+(HLOOKUP(IRRF_P2!H39, 'Parte 4'!$B$8:$AQ$37, 7,FALSE)))</f>
        <v>#N/A</v>
      </c>
      <c r="J39" s="25" t="e">
        <f>(IF((HLOOKUP(IRRF_P2!H39, 'Parte 4'!$B$8:$AQ$37, 15,FALSE))&lt;=IRRF_P2!$E$9, IRRF_P2!$E$9,(HLOOKUP(IRRF_P2!H39, 'Parte 4'!$B$8:$AQ$37, 15,FALSE))))</f>
        <v>#N/A</v>
      </c>
      <c r="K39" s="25" t="e">
        <f t="shared" si="0"/>
        <v>#N/A</v>
      </c>
      <c r="L39" s="25" t="e">
        <f t="shared" si="1"/>
        <v>#N/A</v>
      </c>
      <c r="M39" s="25" t="e">
        <f>(IF(L39&gt;0, (VLOOKUP(H39, 'Parte 2'!$A$19:$I$44,8,FALSE)*IRRF_P2!$E$8), 0))</f>
        <v>#N/A</v>
      </c>
      <c r="N39" s="26" t="e">
        <f t="shared" si="2"/>
        <v>#N/A</v>
      </c>
    </row>
    <row r="40" spans="1:14" x14ac:dyDescent="0.25">
      <c r="A40" s="41"/>
      <c r="B40" s="41"/>
      <c r="C40" s="41"/>
      <c r="D40" s="41"/>
      <c r="E40" s="41"/>
      <c r="F40" s="41"/>
      <c r="G40" s="41"/>
      <c r="H40" s="24" t="s">
        <v>82</v>
      </c>
      <c r="I40" s="25" t="e">
        <f>(HLOOKUP(IRRF_P2!H40, 'Parte 4'!$B$8:$AQ$37, 4,FALSE))+(HLOOKUP(IRRF_P2!H40, 'Parte 4'!$B$8:$AQ$37, 5,FALSE))+(HLOOKUP(IRRF_P2!H40, 'Parte 4'!$B$8:$AQ$37, 3,FALSE)+(HLOOKUP(IRRF_P2!H40, 'Parte 4'!$B$8:$AQ$37, 6,FALSE))+(HLOOKUP(IRRF_P2!H40, 'Parte 4'!$B$8:$AQ$37, 7,FALSE)))</f>
        <v>#N/A</v>
      </c>
      <c r="J40" s="25" t="e">
        <f>(IF((HLOOKUP(IRRF_P2!H40, 'Parte 4'!$B$8:$AQ$37, 15,FALSE))&lt;=IRRF_P2!$E$9, IRRF_P2!$E$9,(HLOOKUP(IRRF_P2!H40, 'Parte 4'!$B$8:$AQ$37, 15,FALSE))))</f>
        <v>#N/A</v>
      </c>
      <c r="K40" s="25" t="e">
        <f t="shared" si="0"/>
        <v>#N/A</v>
      </c>
      <c r="L40" s="25" t="e">
        <f t="shared" si="1"/>
        <v>#N/A</v>
      </c>
      <c r="M40" s="25" t="e">
        <f>(IF(L40&gt;0, (VLOOKUP(H40, 'Parte 2'!$A$19:$I$44,8,FALSE)*IRRF_P2!$E$8), 0))</f>
        <v>#N/A</v>
      </c>
      <c r="N40" s="26" t="e">
        <f t="shared" si="2"/>
        <v>#N/A</v>
      </c>
    </row>
    <row r="41" spans="1:14" x14ac:dyDescent="0.25">
      <c r="A41" s="41"/>
      <c r="B41" s="41"/>
      <c r="C41" s="41"/>
      <c r="D41" s="41"/>
      <c r="E41" s="41"/>
      <c r="F41" s="41"/>
      <c r="G41" s="41"/>
      <c r="H41" s="24" t="s">
        <v>83</v>
      </c>
      <c r="I41" s="25" t="e">
        <f>(HLOOKUP(IRRF_P2!H41, 'Parte 4'!$B$8:$AQ$37, 4,FALSE))+(HLOOKUP(IRRF_P2!H41, 'Parte 4'!$B$8:$AQ$37, 5,FALSE))+(HLOOKUP(IRRF_P2!H41, 'Parte 4'!$B$8:$AQ$37, 3,FALSE)+(HLOOKUP(IRRF_P2!H41, 'Parte 4'!$B$8:$AQ$37, 6,FALSE))+(HLOOKUP(IRRF_P2!H41, 'Parte 4'!$B$8:$AQ$37, 7,FALSE)))</f>
        <v>#N/A</v>
      </c>
      <c r="J41" s="25" t="e">
        <f>(IF((HLOOKUP(IRRF_P2!H41, 'Parte 4'!$B$8:$AQ$37, 15,FALSE))&lt;=IRRF_P2!$E$9, IRRF_P2!$E$9,(HLOOKUP(IRRF_P2!H41, 'Parte 4'!$B$8:$AQ$37, 15,FALSE))))</f>
        <v>#N/A</v>
      </c>
      <c r="K41" s="25" t="e">
        <f t="shared" si="0"/>
        <v>#N/A</v>
      </c>
      <c r="L41" s="25" t="e">
        <f t="shared" si="1"/>
        <v>#N/A</v>
      </c>
      <c r="M41" s="25" t="e">
        <f>(IF(L41&gt;0, (VLOOKUP(H41, 'Parte 2'!$A$19:$I$44,8,FALSE)*IRRF_P2!$E$8), 0))</f>
        <v>#N/A</v>
      </c>
      <c r="N41" s="26" t="e">
        <f t="shared" si="2"/>
        <v>#N/A</v>
      </c>
    </row>
    <row r="42" spans="1:14" x14ac:dyDescent="0.25">
      <c r="A42" s="41"/>
      <c r="B42" s="41"/>
      <c r="C42" s="41"/>
      <c r="D42" s="41"/>
      <c r="E42" s="41"/>
      <c r="F42" s="41"/>
      <c r="G42" s="41"/>
      <c r="H42" s="24" t="s">
        <v>84</v>
      </c>
      <c r="I42" s="25" t="e">
        <f>(HLOOKUP(IRRF_P2!H42, 'Parte 4'!$B$8:$AQ$37, 4,FALSE))+(HLOOKUP(IRRF_P2!H42, 'Parte 4'!$B$8:$AQ$37, 5,FALSE))+(HLOOKUP(IRRF_P2!H42, 'Parte 4'!$B$8:$AQ$37, 3,FALSE)+(HLOOKUP(IRRF_P2!H42, 'Parte 4'!$B$8:$AQ$37, 6,FALSE))+(HLOOKUP(IRRF_P2!H42, 'Parte 4'!$B$8:$AQ$37, 7,FALSE)))</f>
        <v>#N/A</v>
      </c>
      <c r="J42" s="25" t="e">
        <f>(IF((HLOOKUP(IRRF_P2!H42, 'Parte 4'!$B$8:$AQ$37, 15,FALSE))&lt;=IRRF_P2!$E$9, IRRF_P2!$E$9,(HLOOKUP(IRRF_P2!H42, 'Parte 4'!$B$8:$AQ$37, 15,FALSE))))</f>
        <v>#N/A</v>
      </c>
      <c r="K42" s="25" t="e">
        <f t="shared" si="0"/>
        <v>#N/A</v>
      </c>
      <c r="L42" s="25" t="e">
        <f t="shared" si="1"/>
        <v>#N/A</v>
      </c>
      <c r="M42" s="25" t="e">
        <f>(IF(L42&gt;0, (VLOOKUP(H42, 'Parte 2'!$A$19:$I$44,8,FALSE)*IRRF_P2!$E$8), 0))</f>
        <v>#N/A</v>
      </c>
      <c r="N42" s="26" t="e">
        <f t="shared" si="2"/>
        <v>#N/A</v>
      </c>
    </row>
    <row r="43" spans="1:14" x14ac:dyDescent="0.25">
      <c r="A43" s="41"/>
      <c r="B43" s="41"/>
      <c r="C43" s="41"/>
      <c r="D43" s="41"/>
      <c r="E43" s="41"/>
      <c r="F43" s="41"/>
      <c r="G43" s="41"/>
      <c r="H43" s="24" t="s">
        <v>85</v>
      </c>
      <c r="I43" s="25" t="e">
        <f>(HLOOKUP(IRRF_P2!H43, 'Parte 4'!$B$8:$AQ$37, 4,FALSE))+(HLOOKUP(IRRF_P2!H43, 'Parte 4'!$B$8:$AQ$37, 5,FALSE))+(HLOOKUP(IRRF_P2!H43, 'Parte 4'!$B$8:$AQ$37, 3,FALSE)+(HLOOKUP(IRRF_P2!H43, 'Parte 4'!$B$8:$AQ$37, 6,FALSE))+(HLOOKUP(IRRF_P2!H43, 'Parte 4'!$B$8:$AQ$37, 7,FALSE)))</f>
        <v>#N/A</v>
      </c>
      <c r="J43" s="25" t="e">
        <f>(IF((HLOOKUP(IRRF_P2!H43, 'Parte 4'!$B$8:$AQ$37, 15,FALSE))&lt;=IRRF_P2!$E$9, IRRF_P2!$E$9,(HLOOKUP(IRRF_P2!H43, 'Parte 4'!$B$8:$AQ$37, 15,FALSE))))</f>
        <v>#N/A</v>
      </c>
      <c r="K43" s="25" t="e">
        <f t="shared" si="0"/>
        <v>#N/A</v>
      </c>
      <c r="L43" s="25" t="e">
        <f t="shared" si="1"/>
        <v>#N/A</v>
      </c>
      <c r="M43" s="25" t="e">
        <f>(IF(L43&gt;0, (VLOOKUP(H43, 'Parte 2'!$A$19:$I$44,8,FALSE)*IRRF_P2!$E$8), 0))</f>
        <v>#N/A</v>
      </c>
      <c r="N43" s="26" t="e">
        <f t="shared" si="2"/>
        <v>#N/A</v>
      </c>
    </row>
    <row r="44" spans="1:14" x14ac:dyDescent="0.25">
      <c r="A44" s="41"/>
      <c r="B44" s="41"/>
      <c r="C44" s="41"/>
      <c r="D44" s="41"/>
      <c r="E44" s="41"/>
      <c r="F44" s="41"/>
      <c r="G44" s="41"/>
      <c r="H44" s="24" t="s">
        <v>86</v>
      </c>
      <c r="I44" s="25" t="e">
        <f>(HLOOKUP(IRRF_P2!H44, 'Parte 4'!$B$8:$AQ$37, 4,FALSE))+(HLOOKUP(IRRF_P2!H44, 'Parte 4'!$B$8:$AQ$37, 5,FALSE))+(HLOOKUP(IRRF_P2!H44, 'Parte 4'!$B$8:$AQ$37, 3,FALSE)+(HLOOKUP(IRRF_P2!H44, 'Parte 4'!$B$8:$AQ$37, 6,FALSE))+(HLOOKUP(IRRF_P2!H44, 'Parte 4'!$B$8:$AQ$37, 7,FALSE)))</f>
        <v>#N/A</v>
      </c>
      <c r="J44" s="25" t="e">
        <f>(IF((HLOOKUP(IRRF_P2!H44, 'Parte 4'!$B$8:$AQ$37, 15,FALSE))&lt;=IRRF_P2!$E$9, IRRF_P2!$E$9,(HLOOKUP(IRRF_P2!H44, 'Parte 4'!$B$8:$AQ$37, 15,FALSE))))</f>
        <v>#N/A</v>
      </c>
      <c r="K44" s="25" t="e">
        <f t="shared" si="0"/>
        <v>#N/A</v>
      </c>
      <c r="L44" s="25" t="e">
        <f t="shared" si="1"/>
        <v>#N/A</v>
      </c>
      <c r="M44" s="25" t="e">
        <f>(IF(L44&gt;0, (VLOOKUP(H44, 'Parte 2'!$A$19:$I$44,8,FALSE)*IRRF_P2!$E$8), 0))</f>
        <v>#N/A</v>
      </c>
      <c r="N44" s="26" t="e">
        <f t="shared" si="2"/>
        <v>#N/A</v>
      </c>
    </row>
    <row r="45" spans="1:14" x14ac:dyDescent="0.25">
      <c r="A45" s="41"/>
      <c r="B45" s="41"/>
      <c r="C45" s="41"/>
      <c r="D45" s="41"/>
      <c r="E45" s="41"/>
      <c r="F45" s="41"/>
      <c r="G45" s="41"/>
      <c r="H45" s="24" t="s">
        <v>87</v>
      </c>
      <c r="I45" s="25" t="e">
        <f>(HLOOKUP(IRRF_P2!H45, 'Parte 4'!$B$8:$AQ$37, 4,FALSE))+(HLOOKUP(IRRF_P2!H45, 'Parte 4'!$B$8:$AQ$37, 5,FALSE))+(HLOOKUP(IRRF_P2!H45, 'Parte 4'!$B$8:$AQ$37, 3,FALSE)+(HLOOKUP(IRRF_P2!H45, 'Parte 4'!$B$8:$AQ$37, 6,FALSE))+(HLOOKUP(IRRF_P2!H45, 'Parte 4'!$B$8:$AQ$37, 7,FALSE)))</f>
        <v>#N/A</v>
      </c>
      <c r="J45" s="25" t="e">
        <f>(IF((HLOOKUP(IRRF_P2!H45, 'Parte 4'!$B$8:$AQ$37, 15,FALSE))&lt;=IRRF_P2!$E$9, IRRF_P2!$E$9,(HLOOKUP(IRRF_P2!H45, 'Parte 4'!$B$8:$AQ$37, 15,FALSE))))</f>
        <v>#N/A</v>
      </c>
      <c r="K45" s="25" t="e">
        <f t="shared" si="0"/>
        <v>#N/A</v>
      </c>
      <c r="L45" s="25" t="e">
        <f t="shared" si="1"/>
        <v>#N/A</v>
      </c>
      <c r="M45" s="25" t="e">
        <f>(IF(L45&gt;0, (VLOOKUP(H45, 'Parte 2'!$A$19:$I$44,8,FALSE)*IRRF_P2!$E$8), 0))</f>
        <v>#N/A</v>
      </c>
      <c r="N45" s="26" t="e">
        <f t="shared" si="2"/>
        <v>#N/A</v>
      </c>
    </row>
    <row r="46" spans="1:14" x14ac:dyDescent="0.25">
      <c r="A46" s="41"/>
      <c r="B46" s="41"/>
      <c r="C46" s="41"/>
      <c r="D46" s="41"/>
      <c r="E46" s="41"/>
      <c r="F46" s="41"/>
      <c r="G46" s="41"/>
      <c r="H46" s="24" t="s">
        <v>88</v>
      </c>
      <c r="I46" s="25" t="e">
        <f>(HLOOKUP(IRRF_P2!H46, 'Parte 4'!$B$8:$AQ$37, 4,FALSE))+(HLOOKUP(IRRF_P2!H46, 'Parte 4'!$B$8:$AQ$37, 5,FALSE))+(HLOOKUP(IRRF_P2!H46, 'Parte 4'!$B$8:$AQ$37, 3,FALSE)+(HLOOKUP(IRRF_P2!H46, 'Parte 4'!$B$8:$AQ$37, 6,FALSE))+(HLOOKUP(IRRF_P2!H46, 'Parte 4'!$B$8:$AQ$37, 7,FALSE)))</f>
        <v>#N/A</v>
      </c>
      <c r="J46" s="25" t="e">
        <f>(IF((HLOOKUP(IRRF_P2!H46, 'Parte 4'!$B$8:$AQ$37, 15,FALSE))&lt;=IRRF_P2!$E$9, IRRF_P2!$E$9,(HLOOKUP(IRRF_P2!H46, 'Parte 4'!$B$8:$AQ$37, 15,FALSE))))</f>
        <v>#N/A</v>
      </c>
      <c r="K46" s="25" t="e">
        <f t="shared" si="0"/>
        <v>#N/A</v>
      </c>
      <c r="L46" s="25" t="e">
        <f t="shared" si="1"/>
        <v>#N/A</v>
      </c>
      <c r="M46" s="25" t="e">
        <f>(IF(L46&gt;0, (VLOOKUP(H46, 'Parte 2'!$A$19:$I$44,8,FALSE)*IRRF_P2!$E$8), 0))</f>
        <v>#N/A</v>
      </c>
      <c r="N46" s="26" t="e">
        <f t="shared" si="2"/>
        <v>#N/A</v>
      </c>
    </row>
    <row r="47" spans="1:14" x14ac:dyDescent="0.25">
      <c r="A47" s="41"/>
      <c r="B47" s="41"/>
      <c r="C47" s="41"/>
      <c r="D47" s="41"/>
      <c r="E47" s="41"/>
      <c r="F47" s="41"/>
      <c r="G47" s="41"/>
      <c r="H47" s="24" t="s">
        <v>89</v>
      </c>
      <c r="I47" s="25" t="e">
        <f>(HLOOKUP(IRRF_P2!H47, 'Parte 4'!$B$8:$AQ$37, 4,FALSE))+(HLOOKUP(IRRF_P2!H47, 'Parte 4'!$B$8:$AQ$37, 5,FALSE))+(HLOOKUP(IRRF_P2!H47, 'Parte 4'!$B$8:$AQ$37, 3,FALSE)+(HLOOKUP(IRRF_P2!H47, 'Parte 4'!$B$8:$AQ$37, 6,FALSE))+(HLOOKUP(IRRF_P2!H47, 'Parte 4'!$B$8:$AQ$37, 7,FALSE)))</f>
        <v>#N/A</v>
      </c>
      <c r="J47" s="25" t="e">
        <f>(IF((HLOOKUP(IRRF_P2!H47, 'Parte 4'!$B$8:$AQ$37, 15,FALSE))&lt;=IRRF_P2!$E$9, IRRF_P2!$E$9,(HLOOKUP(IRRF_P2!H47, 'Parte 4'!$B$8:$AQ$37, 15,FALSE))))</f>
        <v>#N/A</v>
      </c>
      <c r="K47" s="25" t="e">
        <f t="shared" si="0"/>
        <v>#N/A</v>
      </c>
      <c r="L47" s="25" t="e">
        <f t="shared" si="1"/>
        <v>#N/A</v>
      </c>
      <c r="M47" s="25" t="e">
        <f>(IF(L47&gt;0, (VLOOKUP(H47, 'Parte 2'!$A$19:$I$44,8,FALSE)*IRRF_P2!$E$8), 0))</f>
        <v>#N/A</v>
      </c>
      <c r="N47" s="26" t="e">
        <f t="shared" si="2"/>
        <v>#N/A</v>
      </c>
    </row>
    <row r="48" spans="1:14" x14ac:dyDescent="0.25">
      <c r="A48" s="41"/>
      <c r="B48" s="41"/>
      <c r="C48" s="41"/>
      <c r="D48" s="41"/>
      <c r="E48" s="41"/>
      <c r="F48" s="41"/>
      <c r="G48" s="41"/>
      <c r="H48" s="24" t="s">
        <v>90</v>
      </c>
      <c r="I48" s="25" t="e">
        <f>(HLOOKUP(IRRF_P2!H48, 'Parte 4'!$B$8:$AQ$37, 4,FALSE))+(HLOOKUP(IRRF_P2!H48, 'Parte 4'!$B$8:$AQ$37, 5,FALSE))+(HLOOKUP(IRRF_P2!H48, 'Parte 4'!$B$8:$AQ$37, 3,FALSE)+(HLOOKUP(IRRF_P2!H48, 'Parte 4'!$B$8:$AQ$37, 6,FALSE))+(HLOOKUP(IRRF_P2!H48, 'Parte 4'!$B$8:$AQ$37, 7,FALSE)))</f>
        <v>#N/A</v>
      </c>
      <c r="J48" s="25" t="e">
        <f>(IF((HLOOKUP(IRRF_P2!H48, 'Parte 4'!$B$8:$AQ$37, 15,FALSE))&lt;=IRRF_P2!$E$9, IRRF_P2!$E$9,(HLOOKUP(IRRF_P2!H48, 'Parte 4'!$B$8:$AQ$37, 15,FALSE))))</f>
        <v>#N/A</v>
      </c>
      <c r="K48" s="25" t="e">
        <f t="shared" si="0"/>
        <v>#N/A</v>
      </c>
      <c r="L48" s="25" t="e">
        <f t="shared" si="1"/>
        <v>#N/A</v>
      </c>
      <c r="M48" s="25" t="e">
        <f>(IF(L48&gt;0, (VLOOKUP(H48, 'Parte 2'!$A$19:$I$44,8,FALSE)*IRRF_P2!$E$8), 0))</f>
        <v>#N/A</v>
      </c>
      <c r="N48" s="26" t="e">
        <f t="shared" si="2"/>
        <v>#N/A</v>
      </c>
    </row>
    <row r="49" spans="1:14" x14ac:dyDescent="0.25">
      <c r="A49" s="41"/>
      <c r="B49" s="41"/>
      <c r="C49" s="41"/>
      <c r="D49" s="41"/>
      <c r="E49" s="41"/>
      <c r="F49" s="41"/>
      <c r="G49" s="41"/>
      <c r="H49" s="24" t="s">
        <v>91</v>
      </c>
      <c r="I49" s="25" t="e">
        <f>(HLOOKUP(IRRF_P2!H49, 'Parte 4'!$B$8:$AQ$37, 4,FALSE))+(HLOOKUP(IRRF_P2!H49, 'Parte 4'!$B$8:$AQ$37, 5,FALSE))+(HLOOKUP(IRRF_P2!H49, 'Parte 4'!$B$8:$AQ$37, 3,FALSE)+(HLOOKUP(IRRF_P2!H49, 'Parte 4'!$B$8:$AQ$37, 6,FALSE))+(HLOOKUP(IRRF_P2!H49, 'Parte 4'!$B$8:$AQ$37, 7,FALSE)))</f>
        <v>#N/A</v>
      </c>
      <c r="J49" s="25" t="e">
        <f>(IF((HLOOKUP(IRRF_P2!H49, 'Parte 4'!$B$8:$AQ$37, 15,FALSE))&lt;=IRRF_P2!$E$9, IRRF_P2!$E$9,(HLOOKUP(IRRF_P2!H49, 'Parte 4'!$B$8:$AQ$37, 15,FALSE))))</f>
        <v>#N/A</v>
      </c>
      <c r="K49" s="25" t="e">
        <f t="shared" si="0"/>
        <v>#N/A</v>
      </c>
      <c r="L49" s="25" t="e">
        <f t="shared" si="1"/>
        <v>#N/A</v>
      </c>
      <c r="M49" s="25" t="e">
        <f>(IF(L49&gt;0, (VLOOKUP(H49, 'Parte 2'!$A$19:$I$44,8,FALSE)*IRRF_P2!$E$8), 0))</f>
        <v>#N/A</v>
      </c>
      <c r="N49" s="26" t="e">
        <f t="shared" si="2"/>
        <v>#N/A</v>
      </c>
    </row>
    <row r="50" spans="1:14" x14ac:dyDescent="0.25">
      <c r="A50" s="41"/>
      <c r="B50" s="41"/>
      <c r="C50" s="41"/>
      <c r="D50" s="41"/>
      <c r="E50" s="41"/>
      <c r="F50" s="41"/>
      <c r="G50" s="41"/>
      <c r="H50" s="24" t="s">
        <v>92</v>
      </c>
      <c r="I50" s="25" t="e">
        <f>(HLOOKUP(IRRF_P2!H50, 'Parte 4'!$B$8:$AQ$37, 4,FALSE))+(HLOOKUP(IRRF_P2!H50, 'Parte 4'!$B$8:$AQ$37, 5,FALSE))+(HLOOKUP(IRRF_P2!H50, 'Parte 4'!$B$8:$AQ$37, 3,FALSE)+(HLOOKUP(IRRF_P2!H50, 'Parte 4'!$B$8:$AQ$37, 6,FALSE))+(HLOOKUP(IRRF_P2!H50, 'Parte 4'!$B$8:$AQ$37, 7,FALSE)))</f>
        <v>#N/A</v>
      </c>
      <c r="J50" s="25" t="e">
        <f>(IF((HLOOKUP(IRRF_P2!H50, 'Parte 4'!$B$8:$AQ$37, 15,FALSE))&lt;=IRRF_P2!$E$9, IRRF_P2!$E$9,(HLOOKUP(IRRF_P2!H50, 'Parte 4'!$B$8:$AQ$37, 15,FALSE))))</f>
        <v>#N/A</v>
      </c>
      <c r="K50" s="25" t="e">
        <f t="shared" si="0"/>
        <v>#N/A</v>
      </c>
      <c r="L50" s="25" t="e">
        <f t="shared" si="1"/>
        <v>#N/A</v>
      </c>
      <c r="M50" s="25" t="e">
        <f>(IF(L50&gt;0, (VLOOKUP(H50, 'Parte 2'!$A$19:$I$44,8,FALSE)*IRRF_P2!$E$8), 0))</f>
        <v>#N/A</v>
      </c>
      <c r="N50" s="26" t="e">
        <f t="shared" si="2"/>
        <v>#N/A</v>
      </c>
    </row>
    <row r="51" spans="1:14" x14ac:dyDescent="0.25">
      <c r="A51" s="41"/>
      <c r="B51" s="41"/>
      <c r="C51" s="41"/>
      <c r="D51" s="41"/>
      <c r="E51" s="41"/>
      <c r="F51" s="41"/>
      <c r="G51" s="41"/>
      <c r="H51" s="24" t="s">
        <v>93</v>
      </c>
      <c r="I51" s="25" t="e">
        <f>(HLOOKUP(IRRF_P2!H51, 'Parte 4'!$B$8:$AQ$37, 4,FALSE))+(HLOOKUP(IRRF_P2!H51, 'Parte 4'!$B$8:$AQ$37, 5,FALSE))+(HLOOKUP(IRRF_P2!H51, 'Parte 4'!$B$8:$AQ$37, 3,FALSE)+(HLOOKUP(IRRF_P2!H51, 'Parte 4'!$B$8:$AQ$37, 6,FALSE))+(HLOOKUP(IRRF_P2!H51, 'Parte 4'!$B$8:$AQ$37, 7,FALSE)))</f>
        <v>#N/A</v>
      </c>
      <c r="J51" s="25" t="e">
        <f>(IF((HLOOKUP(IRRF_P2!H51, 'Parte 4'!$B$8:$AQ$37, 15,FALSE))&lt;=IRRF_P2!$E$9, IRRF_P2!$E$9,(HLOOKUP(IRRF_P2!H51, 'Parte 4'!$B$8:$AQ$37, 15,FALSE))))</f>
        <v>#N/A</v>
      </c>
      <c r="K51" s="25" t="e">
        <f t="shared" si="0"/>
        <v>#N/A</v>
      </c>
      <c r="L51" s="25" t="e">
        <f t="shared" si="1"/>
        <v>#N/A</v>
      </c>
      <c r="M51" s="25" t="e">
        <f>(IF(L51&gt;0, (VLOOKUP(H51, 'Parte 2'!$A$19:$I$44,8,FALSE)*IRRF_P2!$E$8), 0))</f>
        <v>#N/A</v>
      </c>
      <c r="N51" s="26" t="e">
        <f t="shared" si="2"/>
        <v>#N/A</v>
      </c>
    </row>
    <row r="52" spans="1:14" x14ac:dyDescent="0.25">
      <c r="A52" s="41"/>
      <c r="B52" s="41"/>
      <c r="C52" s="41"/>
      <c r="D52" s="41"/>
      <c r="E52" s="41"/>
      <c r="F52" s="41"/>
      <c r="G52" s="41"/>
      <c r="H52" s="24" t="s">
        <v>94</v>
      </c>
      <c r="I52" s="25" t="e">
        <f>(HLOOKUP(IRRF_P2!H52, 'Parte 4'!$B$8:$AQ$37, 4,FALSE))+(HLOOKUP(IRRF_P2!H52, 'Parte 4'!$B$8:$AQ$37, 5,FALSE))+(HLOOKUP(IRRF_P2!H52, 'Parte 4'!$B$8:$AQ$37, 3,FALSE)+(HLOOKUP(IRRF_P2!H52, 'Parte 4'!$B$8:$AQ$37, 6,FALSE))+(HLOOKUP(IRRF_P2!H52, 'Parte 4'!$B$8:$AQ$37, 7,FALSE)))</f>
        <v>#N/A</v>
      </c>
      <c r="J52" s="25" t="e">
        <f>(IF((HLOOKUP(IRRF_P2!H52, 'Parte 4'!$B$8:$AQ$37, 15,FALSE))&lt;=IRRF_P2!$E$9, IRRF_P2!$E$9,(HLOOKUP(IRRF_P2!H52, 'Parte 4'!$B$8:$AQ$37, 15,FALSE))))</f>
        <v>#N/A</v>
      </c>
      <c r="K52" s="25" t="e">
        <f t="shared" si="0"/>
        <v>#N/A</v>
      </c>
      <c r="L52" s="25" t="e">
        <f t="shared" si="1"/>
        <v>#N/A</v>
      </c>
      <c r="M52" s="25" t="e">
        <f>(IF(L52&gt;0, (VLOOKUP(H52, 'Parte 2'!$A$19:$I$44,8,FALSE)*IRRF_P2!$E$8), 0))</f>
        <v>#N/A</v>
      </c>
      <c r="N52" s="26" t="e">
        <f t="shared" si="2"/>
        <v>#N/A</v>
      </c>
    </row>
    <row r="53" spans="1:14" x14ac:dyDescent="0.25">
      <c r="A53" s="41"/>
      <c r="B53" s="41"/>
      <c r="C53" s="41"/>
      <c r="D53" s="41"/>
      <c r="E53" s="41"/>
      <c r="F53" s="41"/>
      <c r="G53" s="41"/>
      <c r="H53" s="24" t="s">
        <v>95</v>
      </c>
      <c r="I53" s="25" t="e">
        <f>(HLOOKUP(IRRF_P2!H53, 'Parte 4'!$B$8:$AQ$37, 4,FALSE))+(HLOOKUP(IRRF_P2!H53, 'Parte 4'!$B$8:$AQ$37, 5,FALSE))+(HLOOKUP(IRRF_P2!H53, 'Parte 4'!$B$8:$AQ$37, 3,FALSE)+(HLOOKUP(IRRF_P2!H53, 'Parte 4'!$B$8:$AQ$37, 6,FALSE))+(HLOOKUP(IRRF_P2!H53, 'Parte 4'!$B$8:$AQ$37, 7,FALSE)))</f>
        <v>#N/A</v>
      </c>
      <c r="J53" s="25" t="e">
        <f>(IF((HLOOKUP(IRRF_P2!H53, 'Parte 4'!$B$8:$AQ$37, 15,FALSE))&lt;=IRRF_P2!$E$9, IRRF_P2!$E$9,(HLOOKUP(IRRF_P2!H53, 'Parte 4'!$B$8:$AQ$37, 15,FALSE))))</f>
        <v>#N/A</v>
      </c>
      <c r="K53" s="25" t="e">
        <f t="shared" si="0"/>
        <v>#N/A</v>
      </c>
      <c r="L53" s="25" t="e">
        <f t="shared" si="1"/>
        <v>#N/A</v>
      </c>
      <c r="M53" s="25" t="e">
        <f>(IF(L53&gt;0, (VLOOKUP(H53, 'Parte 2'!$A$19:$I$44,8,FALSE)*IRRF_P2!$E$8), 0))</f>
        <v>#N/A</v>
      </c>
      <c r="N53" s="26" t="e">
        <f t="shared" si="2"/>
        <v>#N/A</v>
      </c>
    </row>
    <row r="54" spans="1:14" x14ac:dyDescent="0.25">
      <c r="A54" s="41"/>
      <c r="B54" s="41"/>
      <c r="C54" s="41"/>
      <c r="D54" s="41"/>
      <c r="E54" s="41"/>
      <c r="F54" s="41"/>
      <c r="G54" s="41"/>
      <c r="H54" s="24" t="s">
        <v>96</v>
      </c>
      <c r="I54" s="25" t="e">
        <f>(HLOOKUP(IRRF_P2!H54, 'Parte 4'!$B$8:$AQ$37, 4,FALSE))+(HLOOKUP(IRRF_P2!H54, 'Parte 4'!$B$8:$AQ$37, 5,FALSE))+(HLOOKUP(IRRF_P2!H54, 'Parte 4'!$B$8:$AQ$37, 3,FALSE)+(HLOOKUP(IRRF_P2!H54, 'Parte 4'!$B$8:$AQ$37, 6,FALSE))+(HLOOKUP(IRRF_P2!H54, 'Parte 4'!$B$8:$AQ$37, 7,FALSE)))</f>
        <v>#N/A</v>
      </c>
      <c r="J54" s="25" t="e">
        <f>(IF((HLOOKUP(IRRF_P2!H54, 'Parte 4'!$B$8:$AQ$37, 15,FALSE))&lt;=IRRF_P2!$E$9, IRRF_P2!$E$9,(HLOOKUP(IRRF_P2!H54, 'Parte 4'!$B$8:$AQ$37, 15,FALSE))))</f>
        <v>#N/A</v>
      </c>
      <c r="K54" s="25" t="e">
        <f t="shared" si="0"/>
        <v>#N/A</v>
      </c>
      <c r="L54" s="25" t="e">
        <f t="shared" si="1"/>
        <v>#N/A</v>
      </c>
      <c r="M54" s="25" t="e">
        <f>(IF(L54&gt;0, (VLOOKUP(H54, 'Parte 2'!$A$19:$I$44,8,FALSE)*IRRF_P2!$E$8), 0))</f>
        <v>#N/A</v>
      </c>
      <c r="N54" s="26" t="e">
        <f t="shared" si="2"/>
        <v>#N/A</v>
      </c>
    </row>
    <row r="55" spans="1:14" x14ac:dyDescent="0.25">
      <c r="A55" s="41"/>
      <c r="B55" s="41"/>
      <c r="C55" s="41"/>
      <c r="D55" s="41"/>
      <c r="E55" s="41"/>
      <c r="F55" s="41"/>
      <c r="G55" s="41"/>
      <c r="H55" s="24" t="s">
        <v>97</v>
      </c>
      <c r="I55" s="25" t="e">
        <f>(HLOOKUP(IRRF_P2!H55, 'Parte 4'!$B$8:$AQ$37, 4,FALSE))+(HLOOKUP(IRRF_P2!H55, 'Parte 4'!$B$8:$AQ$37, 5,FALSE))+(HLOOKUP(IRRF_P2!H55, 'Parte 4'!$B$8:$AQ$37, 3,FALSE)+(HLOOKUP(IRRF_P2!H55, 'Parte 4'!$B$8:$AQ$37, 6,FALSE))+(HLOOKUP(IRRF_P2!H55, 'Parte 4'!$B$8:$AQ$37, 7,FALSE)))</f>
        <v>#N/A</v>
      </c>
      <c r="J55" s="25" t="e">
        <f>(IF((HLOOKUP(IRRF_P2!H55, 'Parte 4'!$B$8:$AQ$37, 15,FALSE))&lt;=IRRF_P2!$E$9, IRRF_P2!$E$9,(HLOOKUP(IRRF_P2!H55, 'Parte 4'!$B$8:$AQ$37, 15,FALSE))))</f>
        <v>#N/A</v>
      </c>
      <c r="K55" s="25" t="e">
        <f t="shared" si="0"/>
        <v>#N/A</v>
      </c>
      <c r="L55" s="25" t="e">
        <f t="shared" si="1"/>
        <v>#N/A</v>
      </c>
      <c r="M55" s="25" t="e">
        <f>(IF(L55&gt;0, (VLOOKUP(H55, 'Parte 2'!$A$19:$I$44,8,FALSE)*IRRF_P2!$E$8), 0))</f>
        <v>#N/A</v>
      </c>
      <c r="N55" s="26" t="e">
        <f t="shared" si="2"/>
        <v>#N/A</v>
      </c>
    </row>
    <row r="56" spans="1:14" x14ac:dyDescent="0.25">
      <c r="A56" s="41"/>
      <c r="B56" s="41"/>
      <c r="C56" s="41"/>
      <c r="D56" s="41"/>
      <c r="E56" s="41"/>
      <c r="F56" s="41"/>
      <c r="G56" s="41"/>
      <c r="H56" s="24" t="s">
        <v>98</v>
      </c>
      <c r="I56" s="25" t="e">
        <f>(HLOOKUP(IRRF_P2!H56, 'Parte 4'!$B$8:$AQ$37, 4,FALSE))+(HLOOKUP(IRRF_P2!H56, 'Parte 4'!$B$8:$AQ$37, 5,FALSE))+(HLOOKUP(IRRF_P2!H56, 'Parte 4'!$B$8:$AQ$37, 3,FALSE)+(HLOOKUP(IRRF_P2!H56, 'Parte 4'!$B$8:$AQ$37, 6,FALSE))+(HLOOKUP(IRRF_P2!H56, 'Parte 4'!$B$8:$AQ$37, 7,FALSE)))</f>
        <v>#N/A</v>
      </c>
      <c r="J56" s="25" t="e">
        <f>(IF((HLOOKUP(IRRF_P2!H56, 'Parte 4'!$B$8:$AQ$37, 15,FALSE))&lt;=IRRF_P2!$E$9, IRRF_P2!$E$9,(HLOOKUP(IRRF_P2!H56, 'Parte 4'!$B$8:$AQ$37, 15,FALSE))))</f>
        <v>#N/A</v>
      </c>
      <c r="K56" s="25" t="e">
        <f t="shared" si="0"/>
        <v>#N/A</v>
      </c>
      <c r="L56" s="25" t="e">
        <f t="shared" si="1"/>
        <v>#N/A</v>
      </c>
      <c r="M56" s="25" t="e">
        <f>(IF(L56&gt;0, (VLOOKUP(H56, 'Parte 2'!$A$19:$I$44,8,FALSE)*IRRF_P2!$E$8), 0))</f>
        <v>#N/A</v>
      </c>
      <c r="N56" s="26" t="e">
        <f t="shared" si="2"/>
        <v>#N/A</v>
      </c>
    </row>
    <row r="57" spans="1:14" x14ac:dyDescent="0.25">
      <c r="A57" s="41"/>
      <c r="B57" s="41"/>
      <c r="C57" s="41"/>
      <c r="D57" s="41"/>
      <c r="E57" s="41"/>
      <c r="F57" s="41"/>
      <c r="G57" s="41"/>
      <c r="H57" s="24" t="s">
        <v>99</v>
      </c>
      <c r="I57" s="25" t="e">
        <f>(HLOOKUP(IRRF_P2!H57, 'Parte 4'!$B$8:$AQ$37, 4,FALSE))+(HLOOKUP(IRRF_P2!H57, 'Parte 4'!$B$8:$AQ$37, 5,FALSE))+(HLOOKUP(IRRF_P2!H57, 'Parte 4'!$B$8:$AQ$37, 3,FALSE)+(HLOOKUP(IRRF_P2!H57, 'Parte 4'!$B$8:$AQ$37, 6,FALSE))+(HLOOKUP(IRRF_P2!H57, 'Parte 4'!$B$8:$AQ$37, 7,FALSE)))</f>
        <v>#N/A</v>
      </c>
      <c r="J57" s="25" t="e">
        <f>(IF((HLOOKUP(IRRF_P2!H57, 'Parte 4'!$B$8:$AQ$37, 15,FALSE))&lt;=IRRF_P2!$E$9, IRRF_P2!$E$9,(HLOOKUP(IRRF_P2!H57, 'Parte 4'!$B$8:$AQ$37, 15,FALSE))))</f>
        <v>#N/A</v>
      </c>
      <c r="K57" s="25" t="e">
        <f t="shared" si="0"/>
        <v>#N/A</v>
      </c>
      <c r="L57" s="25" t="e">
        <f t="shared" si="1"/>
        <v>#N/A</v>
      </c>
      <c r="M57" s="25" t="e">
        <f>(IF(L57&gt;0, (VLOOKUP(H57, 'Parte 2'!$A$19:$I$44,8,FALSE)*IRRF_P2!$E$8), 0))</f>
        <v>#N/A</v>
      </c>
      <c r="N57" s="26" t="e">
        <f t="shared" si="2"/>
        <v>#N/A</v>
      </c>
    </row>
    <row r="58" spans="1:14" x14ac:dyDescent="0.25">
      <c r="A58" s="41"/>
      <c r="B58" s="41"/>
      <c r="C58" s="41"/>
      <c r="D58" s="41"/>
      <c r="E58" s="41"/>
      <c r="F58" s="41"/>
      <c r="G58" s="41"/>
      <c r="H58" s="24" t="s">
        <v>100</v>
      </c>
      <c r="I58" s="25" t="e">
        <f>(HLOOKUP(IRRF_P2!H58, 'Parte 4'!$B$8:$AQ$37, 4,FALSE))+(HLOOKUP(IRRF_P2!H58, 'Parte 4'!$B$8:$AQ$37, 5,FALSE))+(HLOOKUP(IRRF_P2!H58, 'Parte 4'!$B$8:$AQ$37, 3,FALSE)+(HLOOKUP(IRRF_P2!H58, 'Parte 4'!$B$8:$AQ$37, 6,FALSE))+(HLOOKUP(IRRF_P2!H58, 'Parte 4'!$B$8:$AQ$37, 7,FALSE)))</f>
        <v>#N/A</v>
      </c>
      <c r="J58" s="25" t="e">
        <f>(IF((HLOOKUP(IRRF_P2!H58, 'Parte 4'!$B$8:$AQ$37, 15,FALSE))&lt;=IRRF_P2!$E$9, IRRF_P2!$E$9,(HLOOKUP(IRRF_P2!H58, 'Parte 4'!$B$8:$AQ$37, 15,FALSE))))</f>
        <v>#N/A</v>
      </c>
      <c r="K58" s="25" t="e">
        <f t="shared" si="0"/>
        <v>#N/A</v>
      </c>
      <c r="L58" s="25" t="e">
        <f t="shared" si="1"/>
        <v>#N/A</v>
      </c>
      <c r="M58" s="25" t="e">
        <f>(IF(L58&gt;0, (VLOOKUP(H58, 'Parte 2'!$A$19:$I$44,8,FALSE)*IRRF_P2!$E$8), 0))</f>
        <v>#N/A</v>
      </c>
      <c r="N58" s="26" t="e">
        <f t="shared" si="2"/>
        <v>#N/A</v>
      </c>
    </row>
    <row r="59" spans="1:14" x14ac:dyDescent="0.25">
      <c r="A59" s="41"/>
      <c r="B59" s="41"/>
      <c r="C59" s="41"/>
      <c r="D59" s="41"/>
      <c r="E59" s="41"/>
      <c r="F59" s="41"/>
      <c r="G59" s="41"/>
      <c r="H59" s="24" t="s">
        <v>101</v>
      </c>
      <c r="I59" s="25" t="e">
        <f>(HLOOKUP(IRRF_P2!H59, 'Parte 4'!$B$8:$AQ$37, 4,FALSE))+(HLOOKUP(IRRF_P2!H59, 'Parte 4'!$B$8:$AQ$37, 5,FALSE))+(HLOOKUP(IRRF_P2!H59, 'Parte 4'!$B$8:$AQ$37, 3,FALSE)+(HLOOKUP(IRRF_P2!H59, 'Parte 4'!$B$8:$AQ$37, 6,FALSE))+(HLOOKUP(IRRF_P2!H59, 'Parte 4'!$B$8:$AQ$37, 7,FALSE)))</f>
        <v>#N/A</v>
      </c>
      <c r="J59" s="25" t="e">
        <f>(IF((HLOOKUP(IRRF_P2!H59, 'Parte 4'!$B$8:$AQ$37, 15,FALSE))&lt;=IRRF_P2!$E$9, IRRF_P2!$E$9,(HLOOKUP(IRRF_P2!H59, 'Parte 4'!$B$8:$AQ$37, 15,FALSE))))</f>
        <v>#N/A</v>
      </c>
      <c r="K59" s="25" t="e">
        <f t="shared" si="0"/>
        <v>#N/A</v>
      </c>
      <c r="L59" s="25" t="e">
        <f t="shared" si="1"/>
        <v>#N/A</v>
      </c>
      <c r="M59" s="25" t="e">
        <f>(IF(L59&gt;0, (VLOOKUP(H59, 'Parte 2'!$A$19:$I$44,8,FALSE)*IRRF_P2!$E$8), 0))</f>
        <v>#N/A</v>
      </c>
      <c r="N59" s="26" t="e">
        <f t="shared" si="2"/>
        <v>#N/A</v>
      </c>
    </row>
    <row r="60" spans="1:14" x14ac:dyDescent="0.25">
      <c r="A60" s="41"/>
      <c r="B60" s="41"/>
      <c r="C60" s="41"/>
      <c r="D60" s="41"/>
      <c r="E60" s="41"/>
      <c r="F60" s="41"/>
      <c r="G60" s="41"/>
      <c r="H60" s="24" t="s">
        <v>102</v>
      </c>
      <c r="I60" s="25" t="e">
        <f>(HLOOKUP(IRRF_P2!H60, 'Parte 4'!$B$8:$AQ$37, 4,FALSE))+(HLOOKUP(IRRF_P2!H60, 'Parte 4'!$B$8:$AQ$37, 5,FALSE))+(HLOOKUP(IRRF_P2!H60, 'Parte 4'!$B$8:$AQ$37, 3,FALSE)+(HLOOKUP(IRRF_P2!H60, 'Parte 4'!$B$8:$AQ$37, 6,FALSE))+(HLOOKUP(IRRF_P2!H60, 'Parte 4'!$B$8:$AQ$37, 7,FALSE)))</f>
        <v>#N/A</v>
      </c>
      <c r="J60" s="25" t="e">
        <f>(IF((HLOOKUP(IRRF_P2!H60, 'Parte 4'!$B$8:$AQ$37, 15,FALSE))&lt;=IRRF_P2!$E$9, IRRF_P2!$E$9,(HLOOKUP(IRRF_P2!H60, 'Parte 4'!$B$8:$AQ$37, 15,FALSE))))</f>
        <v>#N/A</v>
      </c>
      <c r="K60" s="25" t="e">
        <f t="shared" si="0"/>
        <v>#N/A</v>
      </c>
      <c r="L60" s="25" t="e">
        <f t="shared" si="1"/>
        <v>#N/A</v>
      </c>
      <c r="M60" s="25" t="e">
        <f>(IF(L60&gt;0, (VLOOKUP(H60, 'Parte 2'!$A$19:$I$44,8,FALSE)*IRRF_P2!$E$8), 0))</f>
        <v>#N/A</v>
      </c>
      <c r="N60" s="26" t="e">
        <f t="shared" si="2"/>
        <v>#N/A</v>
      </c>
    </row>
    <row r="61" spans="1:14" x14ac:dyDescent="0.25">
      <c r="A61" s="41"/>
      <c r="B61" s="41"/>
      <c r="C61" s="41"/>
      <c r="D61" s="41"/>
      <c r="E61" s="41"/>
      <c r="F61" s="41"/>
      <c r="G61" s="41"/>
      <c r="H61" s="24" t="s">
        <v>103</v>
      </c>
      <c r="I61" s="25" t="e">
        <f>(HLOOKUP(IRRF_P2!H61, 'Parte 4'!$B$8:$AQ$37, 4,FALSE))+(HLOOKUP(IRRF_P2!H61, 'Parte 4'!$B$8:$AQ$37, 5,FALSE))+(HLOOKUP(IRRF_P2!H61, 'Parte 4'!$B$8:$AQ$37, 3,FALSE)+(HLOOKUP(IRRF_P2!H61, 'Parte 4'!$B$8:$AQ$37, 6,FALSE))+(HLOOKUP(IRRF_P2!H61, 'Parte 4'!$B$8:$AQ$37, 7,FALSE)))</f>
        <v>#N/A</v>
      </c>
      <c r="J61" s="25" t="e">
        <f>(IF((HLOOKUP(IRRF_P2!H61, 'Parte 4'!$B$8:$AQ$37, 15,FALSE))&lt;=IRRF_P2!$E$9, IRRF_P2!$E$9,(HLOOKUP(IRRF_P2!H61, 'Parte 4'!$B$8:$AQ$37, 15,FALSE))))</f>
        <v>#N/A</v>
      </c>
      <c r="K61" s="25" t="e">
        <f t="shared" si="0"/>
        <v>#N/A</v>
      </c>
      <c r="L61" s="25" t="e">
        <f t="shared" si="1"/>
        <v>#N/A</v>
      </c>
      <c r="M61" s="25" t="e">
        <f>(IF(L61&gt;0, (VLOOKUP(H61, 'Parte 2'!$A$19:$I$44,8,FALSE)*IRRF_P2!$E$8), 0))</f>
        <v>#N/A</v>
      </c>
      <c r="N61" s="26" t="e">
        <f t="shared" si="2"/>
        <v>#N/A</v>
      </c>
    </row>
    <row r="62" spans="1:14" x14ac:dyDescent="0.25">
      <c r="A62" s="41"/>
      <c r="B62" s="41"/>
      <c r="C62" s="41"/>
      <c r="D62" s="41"/>
      <c r="E62" s="41"/>
      <c r="F62" s="41"/>
      <c r="G62" s="41"/>
      <c r="H62" s="24" t="s">
        <v>104</v>
      </c>
      <c r="I62" s="25" t="e">
        <f>(HLOOKUP(IRRF_P2!H62, 'Parte 4'!$B$8:$AQ$37, 4,FALSE))+(HLOOKUP(IRRF_P2!H62, 'Parte 4'!$B$8:$AQ$37, 5,FALSE))+(HLOOKUP(IRRF_P2!H62, 'Parte 4'!$B$8:$AQ$37, 3,FALSE)+(HLOOKUP(IRRF_P2!H62, 'Parte 4'!$B$8:$AQ$37, 6,FALSE))+(HLOOKUP(IRRF_P2!H62, 'Parte 4'!$B$8:$AQ$37, 7,FALSE)))</f>
        <v>#N/A</v>
      </c>
      <c r="J62" s="25" t="e">
        <f>(IF((HLOOKUP(IRRF_P2!H62, 'Parte 4'!$B$8:$AQ$37, 15,FALSE))&lt;=IRRF_P2!$E$9, IRRF_P2!$E$9,(HLOOKUP(IRRF_P2!H62, 'Parte 4'!$B$8:$AQ$37, 15,FALSE))))</f>
        <v>#N/A</v>
      </c>
      <c r="K62" s="25" t="e">
        <f t="shared" si="0"/>
        <v>#N/A</v>
      </c>
      <c r="L62" s="25" t="e">
        <f t="shared" si="1"/>
        <v>#N/A</v>
      </c>
      <c r="M62" s="25" t="e">
        <f>(IF(L62&gt;0, (VLOOKUP(H62, 'Parte 2'!$A$19:$I$44,8,FALSE)*IRRF_P2!$E$8), 0))</f>
        <v>#N/A</v>
      </c>
      <c r="N62" s="26" t="e">
        <f t="shared" si="2"/>
        <v>#N/A</v>
      </c>
    </row>
    <row r="63" spans="1:14" x14ac:dyDescent="0.25">
      <c r="A63" s="41"/>
      <c r="B63" s="41"/>
      <c r="C63" s="41"/>
      <c r="D63" s="41"/>
      <c r="E63" s="41"/>
      <c r="F63" s="41"/>
      <c r="G63" s="41"/>
      <c r="H63" s="24" t="s">
        <v>105</v>
      </c>
      <c r="I63" s="25" t="e">
        <f>(HLOOKUP(IRRF_P2!H63, 'Parte 4'!$B$8:$AQ$37, 4,FALSE))+(HLOOKUP(IRRF_P2!H63, 'Parte 4'!$B$8:$AQ$37, 5,FALSE))+(HLOOKUP(IRRF_P2!H63, 'Parte 4'!$B$8:$AQ$37, 3,FALSE)+(HLOOKUP(IRRF_P2!H63, 'Parte 4'!$B$8:$AQ$37, 6,FALSE))+(HLOOKUP(IRRF_P2!H63, 'Parte 4'!$B$8:$AQ$37, 7,FALSE)))</f>
        <v>#N/A</v>
      </c>
      <c r="J63" s="25" t="e">
        <f>(IF((HLOOKUP(IRRF_P2!H63, 'Parte 4'!$B$8:$AQ$37, 15,FALSE))&lt;=IRRF_P2!$E$9, IRRF_P2!$E$9,(HLOOKUP(IRRF_P2!H63, 'Parte 4'!$B$8:$AQ$37, 15,FALSE))))</f>
        <v>#N/A</v>
      </c>
      <c r="K63" s="25" t="e">
        <f t="shared" si="0"/>
        <v>#N/A</v>
      </c>
      <c r="L63" s="25" t="e">
        <f t="shared" si="1"/>
        <v>#N/A</v>
      </c>
      <c r="M63" s="25" t="e">
        <f>(IF(L63&gt;0, (VLOOKUP(H63, 'Parte 2'!$A$19:$I$44,8,FALSE)*IRRF_P2!$E$8), 0))</f>
        <v>#N/A</v>
      </c>
      <c r="N63" s="26" t="e">
        <f t="shared" si="2"/>
        <v>#N/A</v>
      </c>
    </row>
    <row r="64" spans="1:14" x14ac:dyDescent="0.25">
      <c r="A64" s="41"/>
      <c r="B64" s="41"/>
      <c r="C64" s="41"/>
      <c r="D64" s="41"/>
      <c r="E64" s="41"/>
      <c r="F64" s="41"/>
      <c r="G64" s="41"/>
      <c r="H64" s="24" t="s">
        <v>106</v>
      </c>
      <c r="I64" s="25" t="e">
        <f>(HLOOKUP(IRRF_P2!H64, 'Parte 4'!$B$8:$AQ$37, 4,FALSE))+(HLOOKUP(IRRF_P2!H64, 'Parte 4'!$B$8:$AQ$37, 5,FALSE))+(HLOOKUP(IRRF_P2!H64, 'Parte 4'!$B$8:$AQ$37, 3,FALSE)+(HLOOKUP(IRRF_P2!H64, 'Parte 4'!$B$8:$AQ$37, 6,FALSE))+(HLOOKUP(IRRF_P2!H64, 'Parte 4'!$B$8:$AQ$37, 7,FALSE)))</f>
        <v>#N/A</v>
      </c>
      <c r="J64" s="25" t="e">
        <f>(IF((HLOOKUP(IRRF_P2!H64, 'Parte 4'!$B$8:$AQ$37, 15,FALSE))&lt;=IRRF_P2!$E$9, IRRF_P2!$E$9,(HLOOKUP(IRRF_P2!H64, 'Parte 4'!$B$8:$AQ$37, 15,FALSE))))</f>
        <v>#N/A</v>
      </c>
      <c r="K64" s="25" t="e">
        <f t="shared" si="0"/>
        <v>#N/A</v>
      </c>
      <c r="L64" s="25" t="e">
        <f t="shared" si="1"/>
        <v>#N/A</v>
      </c>
      <c r="M64" s="25" t="e">
        <f>(IF(L64&gt;0, (VLOOKUP(H64, 'Parte 2'!$A$19:$I$44,8,FALSE)*IRRF_P2!$E$8), 0))</f>
        <v>#N/A</v>
      </c>
      <c r="N64" s="26" t="e">
        <f t="shared" si="2"/>
        <v>#N/A</v>
      </c>
    </row>
    <row r="65" spans="1:14" x14ac:dyDescent="0.25">
      <c r="A65" s="41"/>
      <c r="B65" s="41"/>
      <c r="C65" s="41"/>
      <c r="D65" s="41"/>
      <c r="E65" s="41"/>
      <c r="F65" s="41"/>
      <c r="G65" s="41"/>
      <c r="H65" s="24" t="s">
        <v>107</v>
      </c>
      <c r="I65" s="25" t="e">
        <f>(HLOOKUP(IRRF_P2!H65, 'Parte 4'!$B$8:$AQ$37, 4,FALSE))+(HLOOKUP(IRRF_P2!H65, 'Parte 4'!$B$8:$AQ$37, 5,FALSE))+(HLOOKUP(IRRF_P2!H65, 'Parte 4'!$B$8:$AQ$37, 3,FALSE)+(HLOOKUP(IRRF_P2!H65, 'Parte 4'!$B$8:$AQ$37, 6,FALSE))+(HLOOKUP(IRRF_P2!H65, 'Parte 4'!$B$8:$AQ$37, 7,FALSE)))</f>
        <v>#N/A</v>
      </c>
      <c r="J65" s="25" t="e">
        <f>(IF((HLOOKUP(IRRF_P2!H65, 'Parte 4'!$B$8:$AQ$37, 15,FALSE))&lt;=IRRF_P2!$E$9, IRRF_P2!$E$9,(HLOOKUP(IRRF_P2!H65, 'Parte 4'!$B$8:$AQ$37, 15,FALSE))))</f>
        <v>#N/A</v>
      </c>
      <c r="K65" s="25" t="e">
        <f t="shared" si="0"/>
        <v>#N/A</v>
      </c>
      <c r="L65" s="25" t="e">
        <f t="shared" si="1"/>
        <v>#N/A</v>
      </c>
      <c r="M65" s="25" t="e">
        <f>(IF(L65&gt;0, (VLOOKUP(H65, 'Parte 2'!$A$19:$I$44,8,FALSE)*IRRF_P2!$E$8), 0))</f>
        <v>#N/A</v>
      </c>
      <c r="N65" s="26" t="e">
        <f t="shared" si="2"/>
        <v>#N/A</v>
      </c>
    </row>
    <row r="66" spans="1:14" x14ac:dyDescent="0.25">
      <c r="A66" s="41"/>
      <c r="B66" s="41"/>
      <c r="C66" s="41"/>
      <c r="D66" s="41"/>
      <c r="E66" s="41"/>
      <c r="F66" s="41"/>
      <c r="G66" s="41"/>
      <c r="H66" s="24" t="s">
        <v>108</v>
      </c>
      <c r="I66" s="25" t="e">
        <f>(HLOOKUP(IRRF_P2!H66, 'Parte 4'!$B$8:$AQ$37, 4,FALSE))+(HLOOKUP(IRRF_P2!H66, 'Parte 4'!$B$8:$AQ$37, 5,FALSE))+(HLOOKUP(IRRF_P2!H66, 'Parte 4'!$B$8:$AQ$37, 3,FALSE)+(HLOOKUP(IRRF_P2!H66, 'Parte 4'!$B$8:$AQ$37, 6,FALSE))+(HLOOKUP(IRRF_P2!H66, 'Parte 4'!$B$8:$AQ$37, 7,FALSE)))</f>
        <v>#N/A</v>
      </c>
      <c r="J66" s="25" t="e">
        <f>(IF((HLOOKUP(IRRF_P2!H66, 'Parte 4'!$B$8:$AQ$37, 15,FALSE))&lt;=IRRF_P2!$E$9, IRRF_P2!$E$9,(HLOOKUP(IRRF_P2!H66, 'Parte 4'!$B$8:$AQ$37, 15,FALSE))))</f>
        <v>#N/A</v>
      </c>
      <c r="K66" s="25" t="e">
        <f t="shared" si="0"/>
        <v>#N/A</v>
      </c>
      <c r="L66" s="25" t="e">
        <f t="shared" si="1"/>
        <v>#N/A</v>
      </c>
      <c r="M66" s="25" t="e">
        <f>(IF(L66&gt;0, (VLOOKUP(H66, 'Parte 2'!$A$19:$I$44,8,FALSE)*IRRF_P2!$E$8), 0))</f>
        <v>#N/A</v>
      </c>
      <c r="N66" s="26" t="e">
        <f t="shared" si="2"/>
        <v>#N/A</v>
      </c>
    </row>
    <row r="67" spans="1:14" x14ac:dyDescent="0.25">
      <c r="A67" s="41"/>
      <c r="B67" s="41"/>
      <c r="C67" s="41"/>
      <c r="D67" s="41"/>
      <c r="E67" s="41"/>
      <c r="F67" s="41"/>
      <c r="G67" s="41"/>
      <c r="H67" s="24" t="s">
        <v>109</v>
      </c>
      <c r="I67" s="25" t="e">
        <f>(HLOOKUP(IRRF_P2!H67, 'Parte 4'!$B$8:$AQ$37, 4,FALSE))+(HLOOKUP(IRRF_P2!H67, 'Parte 4'!$B$8:$AQ$37, 5,FALSE))+(HLOOKUP(IRRF_P2!H67, 'Parte 4'!$B$8:$AQ$37, 3,FALSE)+(HLOOKUP(IRRF_P2!H67, 'Parte 4'!$B$8:$AQ$37, 6,FALSE))+(HLOOKUP(IRRF_P2!H67, 'Parte 4'!$B$8:$AQ$37, 7,FALSE)))</f>
        <v>#N/A</v>
      </c>
      <c r="J67" s="25" t="e">
        <f>(IF((HLOOKUP(IRRF_P2!H67, 'Parte 4'!$B$8:$AQ$37, 15,FALSE))&lt;=IRRF_P2!$E$9, IRRF_P2!$E$9,(HLOOKUP(IRRF_P2!H67, 'Parte 4'!$B$8:$AQ$37, 15,FALSE))))</f>
        <v>#N/A</v>
      </c>
      <c r="K67" s="25" t="e">
        <f t="shared" ref="K67:K101" si="3">I67-J67</f>
        <v>#N/A</v>
      </c>
      <c r="L67" s="25" t="e">
        <f t="shared" ref="L67:L101" si="4">(IF(K67&lt;=$C$3, 0, IF(K67&lt;=$C$4, (K67*$D$4)-$E$4, IF(K67&lt;=$C$5,(K67*$D$5)-$E$5, IF(K67&lt;=$C$6, (K67*$D$6)-$E$6, (K67*$D$7)-$E$7)))))</f>
        <v>#N/A</v>
      </c>
      <c r="M67" s="25" t="e">
        <f>(IF(L67&gt;0, (VLOOKUP(H67, 'Parte 2'!$A$19:$I$44,8,FALSE)*IRRF_P2!$E$8), 0))</f>
        <v>#N/A</v>
      </c>
      <c r="N67" s="26" t="e">
        <f t="shared" ref="N67:N101" si="5">IF((L67-M67)&lt;=0,0,L67-M67)</f>
        <v>#N/A</v>
      </c>
    </row>
    <row r="68" spans="1:14" x14ac:dyDescent="0.25">
      <c r="A68" s="41"/>
      <c r="B68" s="41"/>
      <c r="C68" s="41"/>
      <c r="D68" s="41"/>
      <c r="E68" s="41"/>
      <c r="F68" s="41"/>
      <c r="G68" s="41"/>
      <c r="H68" s="24" t="s">
        <v>110</v>
      </c>
      <c r="I68" s="25" t="e">
        <f>(HLOOKUP(IRRF_P2!H68, 'Parte 4'!$B$8:$AQ$37, 4,FALSE))+(HLOOKUP(IRRF_P2!H68, 'Parte 4'!$B$8:$AQ$37, 5,FALSE))+(HLOOKUP(IRRF_P2!H68, 'Parte 4'!$B$8:$AQ$37, 3,FALSE)+(HLOOKUP(IRRF_P2!H68, 'Parte 4'!$B$8:$AQ$37, 6,FALSE))+(HLOOKUP(IRRF_P2!H68, 'Parte 4'!$B$8:$AQ$37, 7,FALSE)))</f>
        <v>#N/A</v>
      </c>
      <c r="J68" s="25" t="e">
        <f>(IF((HLOOKUP(IRRF_P2!H68, 'Parte 4'!$B$8:$AQ$37, 15,FALSE))&lt;=IRRF_P2!$E$9, IRRF_P2!$E$9,(HLOOKUP(IRRF_P2!H68, 'Parte 4'!$B$8:$AQ$37, 15,FALSE))))</f>
        <v>#N/A</v>
      </c>
      <c r="K68" s="25" t="e">
        <f t="shared" si="3"/>
        <v>#N/A</v>
      </c>
      <c r="L68" s="25" t="e">
        <f t="shared" si="4"/>
        <v>#N/A</v>
      </c>
      <c r="M68" s="25" t="e">
        <f>(IF(L68&gt;0, (VLOOKUP(H68, 'Parte 2'!$A$19:$I$44,8,FALSE)*IRRF_P2!$E$8), 0))</f>
        <v>#N/A</v>
      </c>
      <c r="N68" s="26" t="e">
        <f t="shared" si="5"/>
        <v>#N/A</v>
      </c>
    </row>
    <row r="69" spans="1:14" x14ac:dyDescent="0.25">
      <c r="A69" s="41"/>
      <c r="B69" s="41"/>
      <c r="C69" s="41"/>
      <c r="D69" s="41"/>
      <c r="E69" s="41"/>
      <c r="F69" s="41"/>
      <c r="G69" s="41"/>
      <c r="H69" s="24" t="s">
        <v>111</v>
      </c>
      <c r="I69" s="25" t="e">
        <f>(HLOOKUP(IRRF_P2!H69, 'Parte 4'!$B$8:$AQ$37, 4,FALSE))+(HLOOKUP(IRRF_P2!H69, 'Parte 4'!$B$8:$AQ$37, 5,FALSE))+(HLOOKUP(IRRF_P2!H69, 'Parte 4'!$B$8:$AQ$37, 3,FALSE)+(HLOOKUP(IRRF_P2!H69, 'Parte 4'!$B$8:$AQ$37, 6,FALSE))+(HLOOKUP(IRRF_P2!H69, 'Parte 4'!$B$8:$AQ$37, 7,FALSE)))</f>
        <v>#N/A</v>
      </c>
      <c r="J69" s="25" t="e">
        <f>(IF((HLOOKUP(IRRF_P2!H69, 'Parte 4'!$B$8:$AQ$37, 15,FALSE))&lt;=IRRF_P2!$E$9, IRRF_P2!$E$9,(HLOOKUP(IRRF_P2!H69, 'Parte 4'!$B$8:$AQ$37, 15,FALSE))))</f>
        <v>#N/A</v>
      </c>
      <c r="K69" s="25" t="e">
        <f t="shared" si="3"/>
        <v>#N/A</v>
      </c>
      <c r="L69" s="25" t="e">
        <f t="shared" si="4"/>
        <v>#N/A</v>
      </c>
      <c r="M69" s="25" t="e">
        <f>(IF(L69&gt;0, (VLOOKUP(H69, 'Parte 2'!$A$19:$I$44,8,FALSE)*IRRF_P2!$E$8), 0))</f>
        <v>#N/A</v>
      </c>
      <c r="N69" s="26" t="e">
        <f t="shared" si="5"/>
        <v>#N/A</v>
      </c>
    </row>
    <row r="70" spans="1:14" x14ac:dyDescent="0.25">
      <c r="A70" s="41"/>
      <c r="B70" s="41"/>
      <c r="C70" s="41"/>
      <c r="D70" s="41"/>
      <c r="E70" s="41"/>
      <c r="F70" s="41"/>
      <c r="G70" s="41"/>
      <c r="H70" s="24" t="s">
        <v>112</v>
      </c>
      <c r="I70" s="25" t="e">
        <f>(HLOOKUP(IRRF_P2!H70, 'Parte 4'!$B$8:$AQ$37, 4,FALSE))+(HLOOKUP(IRRF_P2!H70, 'Parte 4'!$B$8:$AQ$37, 5,FALSE))+(HLOOKUP(IRRF_P2!H70, 'Parte 4'!$B$8:$AQ$37, 3,FALSE)+(HLOOKUP(IRRF_P2!H70, 'Parte 4'!$B$8:$AQ$37, 6,FALSE))+(HLOOKUP(IRRF_P2!H70, 'Parte 4'!$B$8:$AQ$37, 7,FALSE)))</f>
        <v>#N/A</v>
      </c>
      <c r="J70" s="25" t="e">
        <f>(IF((HLOOKUP(IRRF_P2!H70, 'Parte 4'!$B$8:$AQ$37, 15,FALSE))&lt;=IRRF_P2!$E$9, IRRF_P2!$E$9,(HLOOKUP(IRRF_P2!H70, 'Parte 4'!$B$8:$AQ$37, 15,FALSE))))</f>
        <v>#N/A</v>
      </c>
      <c r="K70" s="25" t="e">
        <f t="shared" si="3"/>
        <v>#N/A</v>
      </c>
      <c r="L70" s="25" t="e">
        <f t="shared" si="4"/>
        <v>#N/A</v>
      </c>
      <c r="M70" s="25" t="e">
        <f>(IF(L70&gt;0, (VLOOKUP(H70, 'Parte 2'!$A$19:$I$44,8,FALSE)*IRRF_P2!$E$8), 0))</f>
        <v>#N/A</v>
      </c>
      <c r="N70" s="26" t="e">
        <f t="shared" si="5"/>
        <v>#N/A</v>
      </c>
    </row>
    <row r="71" spans="1:14" x14ac:dyDescent="0.25">
      <c r="A71" s="41"/>
      <c r="B71" s="41"/>
      <c r="C71" s="41"/>
      <c r="D71" s="41"/>
      <c r="E71" s="41"/>
      <c r="F71" s="41"/>
      <c r="G71" s="41"/>
      <c r="H71" s="24" t="s">
        <v>113</v>
      </c>
      <c r="I71" s="25" t="e">
        <f>(HLOOKUP(IRRF_P2!H71, 'Parte 4'!$B$8:$AQ$37, 4,FALSE))+(HLOOKUP(IRRF_P2!H71, 'Parte 4'!$B$8:$AQ$37, 5,FALSE))+(HLOOKUP(IRRF_P2!H71, 'Parte 4'!$B$8:$AQ$37, 3,FALSE)+(HLOOKUP(IRRF_P2!H71, 'Parte 4'!$B$8:$AQ$37, 6,FALSE))+(HLOOKUP(IRRF_P2!H71, 'Parte 4'!$B$8:$AQ$37, 7,FALSE)))</f>
        <v>#N/A</v>
      </c>
      <c r="J71" s="25" t="e">
        <f>(IF((HLOOKUP(IRRF_P2!H71, 'Parte 4'!$B$8:$AQ$37, 15,FALSE))&lt;=IRRF_P2!$E$9, IRRF_P2!$E$9,(HLOOKUP(IRRF_P2!H71, 'Parte 4'!$B$8:$AQ$37, 15,FALSE))))</f>
        <v>#N/A</v>
      </c>
      <c r="K71" s="25" t="e">
        <f t="shared" si="3"/>
        <v>#N/A</v>
      </c>
      <c r="L71" s="25" t="e">
        <f t="shared" si="4"/>
        <v>#N/A</v>
      </c>
      <c r="M71" s="25" t="e">
        <f>(IF(L71&gt;0, (VLOOKUP(H71, 'Parte 2'!$A$19:$I$44,8,FALSE)*IRRF_P2!$E$8), 0))</f>
        <v>#N/A</v>
      </c>
      <c r="N71" s="26" t="e">
        <f t="shared" si="5"/>
        <v>#N/A</v>
      </c>
    </row>
    <row r="72" spans="1:14" x14ac:dyDescent="0.25">
      <c r="A72" s="41"/>
      <c r="B72" s="41"/>
      <c r="C72" s="41"/>
      <c r="D72" s="41"/>
      <c r="E72" s="41"/>
      <c r="F72" s="41"/>
      <c r="G72" s="41"/>
      <c r="H72" s="24" t="s">
        <v>114</v>
      </c>
      <c r="I72" s="25" t="e">
        <f>(HLOOKUP(IRRF_P2!H72, 'Parte 4'!$B$8:$AQ$37, 4,FALSE))+(HLOOKUP(IRRF_P2!H72, 'Parte 4'!$B$8:$AQ$37, 5,FALSE))+(HLOOKUP(IRRF_P2!H72, 'Parte 4'!$B$8:$AQ$37, 3,FALSE)+(HLOOKUP(IRRF_P2!H72, 'Parte 4'!$B$8:$AQ$37, 6,FALSE))+(HLOOKUP(IRRF_P2!H72, 'Parte 4'!$B$8:$AQ$37, 7,FALSE)))</f>
        <v>#N/A</v>
      </c>
      <c r="J72" s="25" t="e">
        <f>(IF((HLOOKUP(IRRF_P2!H72, 'Parte 4'!$B$8:$AQ$37, 15,FALSE))&lt;=IRRF_P2!$E$9, IRRF_P2!$E$9,(HLOOKUP(IRRF_P2!H72, 'Parte 4'!$B$8:$AQ$37, 15,FALSE))))</f>
        <v>#N/A</v>
      </c>
      <c r="K72" s="25" t="e">
        <f t="shared" si="3"/>
        <v>#N/A</v>
      </c>
      <c r="L72" s="25" t="e">
        <f t="shared" si="4"/>
        <v>#N/A</v>
      </c>
      <c r="M72" s="25" t="e">
        <f>(IF(L72&gt;0, (VLOOKUP(H72, 'Parte 2'!$A$19:$I$44,8,FALSE)*IRRF_P2!$E$8), 0))</f>
        <v>#N/A</v>
      </c>
      <c r="N72" s="26" t="e">
        <f t="shared" si="5"/>
        <v>#N/A</v>
      </c>
    </row>
    <row r="73" spans="1:14" x14ac:dyDescent="0.25">
      <c r="A73" s="41"/>
      <c r="B73" s="41"/>
      <c r="C73" s="41"/>
      <c r="D73" s="41"/>
      <c r="E73" s="41"/>
      <c r="F73" s="41"/>
      <c r="G73" s="41"/>
      <c r="H73" s="24" t="s">
        <v>115</v>
      </c>
      <c r="I73" s="25" t="e">
        <f>(HLOOKUP(IRRF_P2!H73, 'Parte 4'!$B$8:$AQ$37, 4,FALSE))+(HLOOKUP(IRRF_P2!H73, 'Parte 4'!$B$8:$AQ$37, 5,FALSE))+(HLOOKUP(IRRF_P2!H73, 'Parte 4'!$B$8:$AQ$37, 3,FALSE)+(HLOOKUP(IRRF_P2!H73, 'Parte 4'!$B$8:$AQ$37, 6,FALSE))+(HLOOKUP(IRRF_P2!H73, 'Parte 4'!$B$8:$AQ$37, 7,FALSE)))</f>
        <v>#N/A</v>
      </c>
      <c r="J73" s="25" t="e">
        <f>(IF((HLOOKUP(IRRF_P2!H73, 'Parte 4'!$B$8:$AQ$37, 15,FALSE))&lt;=IRRF_P2!$E$9, IRRF_P2!$E$9,(HLOOKUP(IRRF_P2!H73, 'Parte 4'!$B$8:$AQ$37, 15,FALSE))))</f>
        <v>#N/A</v>
      </c>
      <c r="K73" s="25" t="e">
        <f t="shared" si="3"/>
        <v>#N/A</v>
      </c>
      <c r="L73" s="25" t="e">
        <f t="shared" si="4"/>
        <v>#N/A</v>
      </c>
      <c r="M73" s="25" t="e">
        <f>(IF(L73&gt;0, (VLOOKUP(H73, 'Parte 2'!$A$19:$I$44,8,FALSE)*IRRF_P2!$E$8), 0))</f>
        <v>#N/A</v>
      </c>
      <c r="N73" s="26" t="e">
        <f t="shared" si="5"/>
        <v>#N/A</v>
      </c>
    </row>
    <row r="74" spans="1:14" x14ac:dyDescent="0.25">
      <c r="A74" s="41"/>
      <c r="B74" s="41"/>
      <c r="C74" s="41"/>
      <c r="D74" s="41"/>
      <c r="E74" s="41"/>
      <c r="F74" s="41"/>
      <c r="G74" s="41"/>
      <c r="H74" s="24" t="s">
        <v>116</v>
      </c>
      <c r="I74" s="25" t="e">
        <f>(HLOOKUP(IRRF_P2!H74, 'Parte 4'!$B$8:$AQ$37, 4,FALSE))+(HLOOKUP(IRRF_P2!H74, 'Parte 4'!$B$8:$AQ$37, 5,FALSE))+(HLOOKUP(IRRF_P2!H74, 'Parte 4'!$B$8:$AQ$37, 3,FALSE)+(HLOOKUP(IRRF_P2!H74, 'Parte 4'!$B$8:$AQ$37, 6,FALSE))+(HLOOKUP(IRRF_P2!H74, 'Parte 4'!$B$8:$AQ$37, 7,FALSE)))</f>
        <v>#N/A</v>
      </c>
      <c r="J74" s="25" t="e">
        <f>(IF((HLOOKUP(IRRF_P2!H74, 'Parte 4'!$B$8:$AQ$37, 15,FALSE))&lt;=IRRF_P2!$E$9, IRRF_P2!$E$9,(HLOOKUP(IRRF_P2!H74, 'Parte 4'!$B$8:$AQ$37, 15,FALSE))))</f>
        <v>#N/A</v>
      </c>
      <c r="K74" s="25" t="e">
        <f t="shared" si="3"/>
        <v>#N/A</v>
      </c>
      <c r="L74" s="25" t="e">
        <f t="shared" si="4"/>
        <v>#N/A</v>
      </c>
      <c r="M74" s="25" t="e">
        <f>(IF(L74&gt;0, (VLOOKUP(H74, 'Parte 2'!$A$19:$I$44,8,FALSE)*IRRF_P2!$E$8), 0))</f>
        <v>#N/A</v>
      </c>
      <c r="N74" s="26" t="e">
        <f t="shared" si="5"/>
        <v>#N/A</v>
      </c>
    </row>
    <row r="75" spans="1:14" x14ac:dyDescent="0.25">
      <c r="A75" s="41"/>
      <c r="B75" s="41"/>
      <c r="C75" s="41"/>
      <c r="D75" s="41"/>
      <c r="E75" s="41"/>
      <c r="F75" s="41"/>
      <c r="G75" s="41"/>
      <c r="H75" s="24" t="s">
        <v>117</v>
      </c>
      <c r="I75" s="25" t="e">
        <f>(HLOOKUP(IRRF_P2!H75, 'Parte 4'!$B$8:$AQ$37, 4,FALSE))+(HLOOKUP(IRRF_P2!H75, 'Parte 4'!$B$8:$AQ$37, 5,FALSE))+(HLOOKUP(IRRF_P2!H75, 'Parte 4'!$B$8:$AQ$37, 3,FALSE)+(HLOOKUP(IRRF_P2!H75, 'Parte 4'!$B$8:$AQ$37, 6,FALSE))+(HLOOKUP(IRRF_P2!H75, 'Parte 4'!$B$8:$AQ$37, 7,FALSE)))</f>
        <v>#N/A</v>
      </c>
      <c r="J75" s="25" t="e">
        <f>(IF((HLOOKUP(IRRF_P2!H75, 'Parte 4'!$B$8:$AQ$37, 15,FALSE))&lt;=IRRF_P2!$E$9, IRRF_P2!$E$9,(HLOOKUP(IRRF_P2!H75, 'Parte 4'!$B$8:$AQ$37, 15,FALSE))))</f>
        <v>#N/A</v>
      </c>
      <c r="K75" s="25" t="e">
        <f t="shared" si="3"/>
        <v>#N/A</v>
      </c>
      <c r="L75" s="25" t="e">
        <f t="shared" si="4"/>
        <v>#N/A</v>
      </c>
      <c r="M75" s="25" t="e">
        <f>(IF(L75&gt;0, (VLOOKUP(H75, 'Parte 2'!$A$19:$I$44,8,FALSE)*IRRF_P2!$E$8), 0))</f>
        <v>#N/A</v>
      </c>
      <c r="N75" s="26" t="e">
        <f t="shared" si="5"/>
        <v>#N/A</v>
      </c>
    </row>
    <row r="76" spans="1:14" x14ac:dyDescent="0.25">
      <c r="A76" s="41"/>
      <c r="B76" s="41"/>
      <c r="C76" s="41"/>
      <c r="D76" s="41"/>
      <c r="E76" s="41"/>
      <c r="F76" s="41"/>
      <c r="G76" s="41"/>
      <c r="H76" s="24" t="s">
        <v>118</v>
      </c>
      <c r="I76" s="25" t="e">
        <f>(HLOOKUP(IRRF_P2!H76, 'Parte 4'!$B$8:$AQ$37, 4,FALSE))+(HLOOKUP(IRRF_P2!H76, 'Parte 4'!$B$8:$AQ$37, 5,FALSE))+(HLOOKUP(IRRF_P2!H76, 'Parte 4'!$B$8:$AQ$37, 3,FALSE)+(HLOOKUP(IRRF_P2!H76, 'Parte 4'!$B$8:$AQ$37, 6,FALSE))+(HLOOKUP(IRRF_P2!H76, 'Parte 4'!$B$8:$AQ$37, 7,FALSE)))</f>
        <v>#N/A</v>
      </c>
      <c r="J76" s="25" t="e">
        <f>(IF((HLOOKUP(IRRF_P2!H76, 'Parte 4'!$B$8:$AQ$37, 15,FALSE))&lt;=IRRF_P2!$E$9, IRRF_P2!$E$9,(HLOOKUP(IRRF_P2!H76, 'Parte 4'!$B$8:$AQ$37, 15,FALSE))))</f>
        <v>#N/A</v>
      </c>
      <c r="K76" s="25" t="e">
        <f t="shared" si="3"/>
        <v>#N/A</v>
      </c>
      <c r="L76" s="25" t="e">
        <f t="shared" si="4"/>
        <v>#N/A</v>
      </c>
      <c r="M76" s="25" t="e">
        <f>(IF(L76&gt;0, (VLOOKUP(H76, 'Parte 2'!$A$19:$I$44,8,FALSE)*IRRF_P2!$E$8), 0))</f>
        <v>#N/A</v>
      </c>
      <c r="N76" s="26" t="e">
        <f t="shared" si="5"/>
        <v>#N/A</v>
      </c>
    </row>
    <row r="77" spans="1:14" x14ac:dyDescent="0.25">
      <c r="A77" s="41"/>
      <c r="B77" s="41"/>
      <c r="C77" s="41"/>
      <c r="D77" s="41"/>
      <c r="E77" s="41"/>
      <c r="F77" s="41"/>
      <c r="G77" s="41"/>
      <c r="H77" s="24" t="s">
        <v>119</v>
      </c>
      <c r="I77" s="25" t="e">
        <f>(HLOOKUP(IRRF_P2!H77, 'Parte 4'!$B$8:$AQ$37, 4,FALSE))+(HLOOKUP(IRRF_P2!H77, 'Parte 4'!$B$8:$AQ$37, 5,FALSE))+(HLOOKUP(IRRF_P2!H77, 'Parte 4'!$B$8:$AQ$37, 3,FALSE)+(HLOOKUP(IRRF_P2!H77, 'Parte 4'!$B$8:$AQ$37, 6,FALSE))+(HLOOKUP(IRRF_P2!H77, 'Parte 4'!$B$8:$AQ$37, 7,FALSE)))</f>
        <v>#N/A</v>
      </c>
      <c r="J77" s="25" t="e">
        <f>(IF((HLOOKUP(IRRF_P2!H77, 'Parte 4'!$B$8:$AQ$37, 15,FALSE))&lt;=IRRF_P2!$E$9, IRRF_P2!$E$9,(HLOOKUP(IRRF_P2!H77, 'Parte 4'!$B$8:$AQ$37, 15,FALSE))))</f>
        <v>#N/A</v>
      </c>
      <c r="K77" s="25" t="e">
        <f t="shared" si="3"/>
        <v>#N/A</v>
      </c>
      <c r="L77" s="25" t="e">
        <f t="shared" si="4"/>
        <v>#N/A</v>
      </c>
      <c r="M77" s="25" t="e">
        <f>(IF(L77&gt;0, (VLOOKUP(H77, 'Parte 2'!$A$19:$I$44,8,FALSE)*IRRF_P2!$E$8), 0))</f>
        <v>#N/A</v>
      </c>
      <c r="N77" s="26" t="e">
        <f t="shared" si="5"/>
        <v>#N/A</v>
      </c>
    </row>
    <row r="78" spans="1:14" x14ac:dyDescent="0.25">
      <c r="A78" s="41"/>
      <c r="B78" s="41"/>
      <c r="C78" s="41"/>
      <c r="D78" s="41"/>
      <c r="E78" s="41"/>
      <c r="F78" s="41"/>
      <c r="G78" s="41"/>
      <c r="H78" s="24" t="s">
        <v>120</v>
      </c>
      <c r="I78" s="25" t="e">
        <f>(HLOOKUP(IRRF_P2!H78, 'Parte 4'!$B$8:$AQ$37, 4,FALSE))+(HLOOKUP(IRRF_P2!H78, 'Parte 4'!$B$8:$AQ$37, 5,FALSE))+(HLOOKUP(IRRF_P2!H78, 'Parte 4'!$B$8:$AQ$37, 3,FALSE)+(HLOOKUP(IRRF_P2!H78, 'Parte 4'!$B$8:$AQ$37, 6,FALSE))+(HLOOKUP(IRRF_P2!H78, 'Parte 4'!$B$8:$AQ$37, 7,FALSE)))</f>
        <v>#N/A</v>
      </c>
      <c r="J78" s="25" t="e">
        <f>(IF((HLOOKUP(IRRF_P2!H78, 'Parte 4'!$B$8:$AQ$37, 15,FALSE))&lt;=IRRF_P2!$E$9, IRRF_P2!$E$9,(HLOOKUP(IRRF_P2!H78, 'Parte 4'!$B$8:$AQ$37, 15,FALSE))))</f>
        <v>#N/A</v>
      </c>
      <c r="K78" s="25" t="e">
        <f t="shared" si="3"/>
        <v>#N/A</v>
      </c>
      <c r="L78" s="25" t="e">
        <f t="shared" si="4"/>
        <v>#N/A</v>
      </c>
      <c r="M78" s="25" t="e">
        <f>(IF(L78&gt;0, (VLOOKUP(H78, 'Parte 2'!$A$19:$I$44,8,FALSE)*IRRF_P2!$E$8), 0))</f>
        <v>#N/A</v>
      </c>
      <c r="N78" s="26" t="e">
        <f t="shared" si="5"/>
        <v>#N/A</v>
      </c>
    </row>
    <row r="79" spans="1:14" x14ac:dyDescent="0.25">
      <c r="A79" s="41"/>
      <c r="B79" s="41"/>
      <c r="C79" s="41"/>
      <c r="D79" s="41"/>
      <c r="E79" s="41"/>
      <c r="F79" s="41"/>
      <c r="G79" s="41"/>
      <c r="H79" s="24" t="s">
        <v>121</v>
      </c>
      <c r="I79" s="25" t="e">
        <f>(HLOOKUP(IRRF_P2!H79, 'Parte 4'!$B$8:$AQ$37, 4,FALSE))+(HLOOKUP(IRRF_P2!H79, 'Parte 4'!$B$8:$AQ$37, 5,FALSE))+(HLOOKUP(IRRF_P2!H79, 'Parte 4'!$B$8:$AQ$37, 3,FALSE)+(HLOOKUP(IRRF_P2!H79, 'Parte 4'!$B$8:$AQ$37, 6,FALSE))+(HLOOKUP(IRRF_P2!H79, 'Parte 4'!$B$8:$AQ$37, 7,FALSE)))</f>
        <v>#N/A</v>
      </c>
      <c r="J79" s="25" t="e">
        <f>(IF((HLOOKUP(IRRF_P2!H79, 'Parte 4'!$B$8:$AQ$37, 15,FALSE))&lt;=IRRF_P2!$E$9, IRRF_P2!$E$9,(HLOOKUP(IRRF_P2!H79, 'Parte 4'!$B$8:$AQ$37, 15,FALSE))))</f>
        <v>#N/A</v>
      </c>
      <c r="K79" s="25" t="e">
        <f t="shared" si="3"/>
        <v>#N/A</v>
      </c>
      <c r="L79" s="25" t="e">
        <f t="shared" si="4"/>
        <v>#N/A</v>
      </c>
      <c r="M79" s="25" t="e">
        <f>(IF(L79&gt;0, (VLOOKUP(H79, 'Parte 2'!$A$19:$I$44,8,FALSE)*IRRF_P2!$E$8), 0))</f>
        <v>#N/A</v>
      </c>
      <c r="N79" s="26" t="e">
        <f t="shared" si="5"/>
        <v>#N/A</v>
      </c>
    </row>
    <row r="80" spans="1:14" x14ac:dyDescent="0.25">
      <c r="A80" s="41"/>
      <c r="B80" s="41"/>
      <c r="C80" s="41"/>
      <c r="D80" s="41"/>
      <c r="E80" s="41"/>
      <c r="F80" s="41"/>
      <c r="G80" s="41"/>
      <c r="H80" s="24" t="s">
        <v>122</v>
      </c>
      <c r="I80" s="25" t="e">
        <f>(HLOOKUP(IRRF_P2!H80, 'Parte 4'!$B$8:$AQ$37, 4,FALSE))+(HLOOKUP(IRRF_P2!H80, 'Parte 4'!$B$8:$AQ$37, 5,FALSE))+(HLOOKUP(IRRF_P2!H80, 'Parte 4'!$B$8:$AQ$37, 3,FALSE)+(HLOOKUP(IRRF_P2!H80, 'Parte 4'!$B$8:$AQ$37, 6,FALSE))+(HLOOKUP(IRRF_P2!H80, 'Parte 4'!$B$8:$AQ$37, 7,FALSE)))</f>
        <v>#N/A</v>
      </c>
      <c r="J80" s="25" t="e">
        <f>(IF((HLOOKUP(IRRF_P2!H80, 'Parte 4'!$B$8:$AQ$37, 15,FALSE))&lt;=IRRF_P2!$E$9, IRRF_P2!$E$9,(HLOOKUP(IRRF_P2!H80, 'Parte 4'!$B$8:$AQ$37, 15,FALSE))))</f>
        <v>#N/A</v>
      </c>
      <c r="K80" s="25" t="e">
        <f t="shared" si="3"/>
        <v>#N/A</v>
      </c>
      <c r="L80" s="25" t="e">
        <f t="shared" si="4"/>
        <v>#N/A</v>
      </c>
      <c r="M80" s="25" t="e">
        <f>(IF(L80&gt;0, (VLOOKUP(H80, 'Parte 2'!$A$19:$I$44,8,FALSE)*IRRF_P2!$E$8), 0))</f>
        <v>#N/A</v>
      </c>
      <c r="N80" s="26" t="e">
        <f t="shared" si="5"/>
        <v>#N/A</v>
      </c>
    </row>
    <row r="81" spans="1:14" x14ac:dyDescent="0.25">
      <c r="A81" s="41"/>
      <c r="B81" s="41"/>
      <c r="C81" s="41"/>
      <c r="D81" s="41"/>
      <c r="E81" s="41"/>
      <c r="F81" s="41"/>
      <c r="G81" s="41"/>
      <c r="H81" s="24" t="s">
        <v>123</v>
      </c>
      <c r="I81" s="25" t="e">
        <f>(HLOOKUP(IRRF_P2!H81, 'Parte 4'!$B$8:$AQ$37, 4,FALSE))+(HLOOKUP(IRRF_P2!H81, 'Parte 4'!$B$8:$AQ$37, 5,FALSE))+(HLOOKUP(IRRF_P2!H81, 'Parte 4'!$B$8:$AQ$37, 3,FALSE)+(HLOOKUP(IRRF_P2!H81, 'Parte 4'!$B$8:$AQ$37, 6,FALSE))+(HLOOKUP(IRRF_P2!H81, 'Parte 4'!$B$8:$AQ$37, 7,FALSE)))</f>
        <v>#N/A</v>
      </c>
      <c r="J81" s="25" t="e">
        <f>(IF((HLOOKUP(IRRF_P2!H81, 'Parte 4'!$B$8:$AQ$37, 15,FALSE))&lt;=IRRF_P2!$E$9, IRRF_P2!$E$9,(HLOOKUP(IRRF_P2!H81, 'Parte 4'!$B$8:$AQ$37, 15,FALSE))))</f>
        <v>#N/A</v>
      </c>
      <c r="K81" s="25" t="e">
        <f t="shared" si="3"/>
        <v>#N/A</v>
      </c>
      <c r="L81" s="25" t="e">
        <f t="shared" si="4"/>
        <v>#N/A</v>
      </c>
      <c r="M81" s="25" t="e">
        <f>(IF(L81&gt;0, (VLOOKUP(H81, 'Parte 2'!$A$19:$I$44,8,FALSE)*IRRF_P2!$E$8), 0))</f>
        <v>#N/A</v>
      </c>
      <c r="N81" s="26" t="e">
        <f t="shared" si="5"/>
        <v>#N/A</v>
      </c>
    </row>
    <row r="82" spans="1:14" x14ac:dyDescent="0.25">
      <c r="A82" s="41"/>
      <c r="B82" s="41"/>
      <c r="C82" s="41"/>
      <c r="D82" s="41"/>
      <c r="E82" s="41"/>
      <c r="F82" s="41"/>
      <c r="G82" s="41"/>
      <c r="H82" s="24" t="s">
        <v>124</v>
      </c>
      <c r="I82" s="25" t="e">
        <f>(HLOOKUP(IRRF_P2!H82, 'Parte 4'!$B$8:$AQ$37, 4,FALSE))+(HLOOKUP(IRRF_P2!H82, 'Parte 4'!$B$8:$AQ$37, 5,FALSE))+(HLOOKUP(IRRF_P2!H82, 'Parte 4'!$B$8:$AQ$37, 3,FALSE)+(HLOOKUP(IRRF_P2!H82, 'Parte 4'!$B$8:$AQ$37, 6,FALSE))+(HLOOKUP(IRRF_P2!H82, 'Parte 4'!$B$8:$AQ$37, 7,FALSE)))</f>
        <v>#N/A</v>
      </c>
      <c r="J82" s="25" t="e">
        <f>(IF((HLOOKUP(IRRF_P2!H82, 'Parte 4'!$B$8:$AQ$37, 15,FALSE))&lt;=IRRF_P2!$E$9, IRRF_P2!$E$9,(HLOOKUP(IRRF_P2!H82, 'Parte 4'!$B$8:$AQ$37, 15,FALSE))))</f>
        <v>#N/A</v>
      </c>
      <c r="K82" s="25" t="e">
        <f t="shared" si="3"/>
        <v>#N/A</v>
      </c>
      <c r="L82" s="25" t="e">
        <f t="shared" si="4"/>
        <v>#N/A</v>
      </c>
      <c r="M82" s="25" t="e">
        <f>(IF(L82&gt;0, (VLOOKUP(H82, 'Parte 2'!$A$19:$I$44,8,FALSE)*IRRF_P2!$E$8), 0))</f>
        <v>#N/A</v>
      </c>
      <c r="N82" s="26" t="e">
        <f t="shared" si="5"/>
        <v>#N/A</v>
      </c>
    </row>
    <row r="83" spans="1:14" x14ac:dyDescent="0.25">
      <c r="A83" s="41"/>
      <c r="B83" s="41"/>
      <c r="C83" s="41"/>
      <c r="D83" s="41"/>
      <c r="E83" s="41"/>
      <c r="F83" s="41"/>
      <c r="G83" s="41"/>
      <c r="H83" s="24" t="s">
        <v>125</v>
      </c>
      <c r="I83" s="25" t="e">
        <f>(HLOOKUP(IRRF_P2!H83, 'Parte 4'!$B$8:$AQ$37, 4,FALSE))+(HLOOKUP(IRRF_P2!H83, 'Parte 4'!$B$8:$AQ$37, 5,FALSE))+(HLOOKUP(IRRF_P2!H83, 'Parte 4'!$B$8:$AQ$37, 3,FALSE)+(HLOOKUP(IRRF_P2!H83, 'Parte 4'!$B$8:$AQ$37, 6,FALSE))+(HLOOKUP(IRRF_P2!H83, 'Parte 4'!$B$8:$AQ$37, 7,FALSE)))</f>
        <v>#N/A</v>
      </c>
      <c r="J83" s="25" t="e">
        <f>(IF((HLOOKUP(IRRF_P2!H83, 'Parte 4'!$B$8:$AQ$37, 15,FALSE))&lt;=IRRF_P2!$E$9, IRRF_P2!$E$9,(HLOOKUP(IRRF_P2!H83, 'Parte 4'!$B$8:$AQ$37, 15,FALSE))))</f>
        <v>#N/A</v>
      </c>
      <c r="K83" s="25" t="e">
        <f t="shared" si="3"/>
        <v>#N/A</v>
      </c>
      <c r="L83" s="25" t="e">
        <f t="shared" si="4"/>
        <v>#N/A</v>
      </c>
      <c r="M83" s="25" t="e">
        <f>(IF(L83&gt;0, (VLOOKUP(H83, 'Parte 2'!$A$19:$I$44,8,FALSE)*IRRF_P2!$E$8), 0))</f>
        <v>#N/A</v>
      </c>
      <c r="N83" s="26" t="e">
        <f t="shared" si="5"/>
        <v>#N/A</v>
      </c>
    </row>
    <row r="84" spans="1:14" x14ac:dyDescent="0.25">
      <c r="A84" s="41"/>
      <c r="B84" s="41"/>
      <c r="C84" s="41"/>
      <c r="D84" s="41"/>
      <c r="E84" s="41"/>
      <c r="F84" s="41"/>
      <c r="G84" s="41"/>
      <c r="H84" s="24" t="s">
        <v>126</v>
      </c>
      <c r="I84" s="25" t="e">
        <f>(HLOOKUP(IRRF_P2!H84, 'Parte 4'!$B$8:$AQ$37, 4,FALSE))+(HLOOKUP(IRRF_P2!H84, 'Parte 4'!$B$8:$AQ$37, 5,FALSE))+(HLOOKUP(IRRF_P2!H84, 'Parte 4'!$B$8:$AQ$37, 3,FALSE)+(HLOOKUP(IRRF_P2!H84, 'Parte 4'!$B$8:$AQ$37, 6,FALSE))+(HLOOKUP(IRRF_P2!H84, 'Parte 4'!$B$8:$AQ$37, 7,FALSE)))</f>
        <v>#N/A</v>
      </c>
      <c r="J84" s="25" t="e">
        <f>(IF((HLOOKUP(IRRF_P2!H84, 'Parte 4'!$B$8:$AQ$37, 15,FALSE))&lt;=IRRF_P2!$E$9, IRRF_P2!$E$9,(HLOOKUP(IRRF_P2!H84, 'Parte 4'!$B$8:$AQ$37, 15,FALSE))))</f>
        <v>#N/A</v>
      </c>
      <c r="K84" s="25" t="e">
        <f t="shared" si="3"/>
        <v>#N/A</v>
      </c>
      <c r="L84" s="25" t="e">
        <f t="shared" si="4"/>
        <v>#N/A</v>
      </c>
      <c r="M84" s="25" t="e">
        <f>(IF(L84&gt;0, (VLOOKUP(H84, 'Parte 2'!$A$19:$I$44,8,FALSE)*IRRF_P2!$E$8), 0))</f>
        <v>#N/A</v>
      </c>
      <c r="N84" s="26" t="e">
        <f t="shared" si="5"/>
        <v>#N/A</v>
      </c>
    </row>
    <row r="85" spans="1:14" x14ac:dyDescent="0.25">
      <c r="A85" s="41"/>
      <c r="B85" s="41"/>
      <c r="C85" s="41"/>
      <c r="D85" s="41"/>
      <c r="E85" s="41"/>
      <c r="F85" s="41"/>
      <c r="G85" s="41"/>
      <c r="H85" s="24" t="s">
        <v>127</v>
      </c>
      <c r="I85" s="25" t="e">
        <f>(HLOOKUP(IRRF_P2!H85, 'Parte 4'!$B$8:$AQ$37, 4,FALSE))+(HLOOKUP(IRRF_P2!H85, 'Parte 4'!$B$8:$AQ$37, 5,FALSE))+(HLOOKUP(IRRF_P2!H85, 'Parte 4'!$B$8:$AQ$37, 3,FALSE)+(HLOOKUP(IRRF_P2!H85, 'Parte 4'!$B$8:$AQ$37, 6,FALSE))+(HLOOKUP(IRRF_P2!H85, 'Parte 4'!$B$8:$AQ$37, 7,FALSE)))</f>
        <v>#N/A</v>
      </c>
      <c r="J85" s="25" t="e">
        <f>(IF((HLOOKUP(IRRF_P2!H85, 'Parte 4'!$B$8:$AQ$37, 15,FALSE))&lt;=IRRF_P2!$E$9, IRRF_P2!$E$9,(HLOOKUP(IRRF_P2!H85, 'Parte 4'!$B$8:$AQ$37, 15,FALSE))))</f>
        <v>#N/A</v>
      </c>
      <c r="K85" s="25" t="e">
        <f t="shared" si="3"/>
        <v>#N/A</v>
      </c>
      <c r="L85" s="25" t="e">
        <f t="shared" si="4"/>
        <v>#N/A</v>
      </c>
      <c r="M85" s="25" t="e">
        <f>(IF(L85&gt;0, (VLOOKUP(H85, 'Parte 2'!$A$19:$I$44,8,FALSE)*IRRF_P2!$E$8), 0))</f>
        <v>#N/A</v>
      </c>
      <c r="N85" s="26" t="e">
        <f t="shared" si="5"/>
        <v>#N/A</v>
      </c>
    </row>
    <row r="86" spans="1:14" x14ac:dyDescent="0.25">
      <c r="A86" s="41"/>
      <c r="B86" s="41"/>
      <c r="C86" s="41"/>
      <c r="D86" s="41"/>
      <c r="E86" s="41"/>
      <c r="F86" s="41"/>
      <c r="G86" s="41"/>
      <c r="H86" s="24" t="s">
        <v>128</v>
      </c>
      <c r="I86" s="25" t="e">
        <f>(HLOOKUP(IRRF_P2!H86, 'Parte 4'!$B$8:$AQ$37, 4,FALSE))+(HLOOKUP(IRRF_P2!H86, 'Parte 4'!$B$8:$AQ$37, 5,FALSE))+(HLOOKUP(IRRF_P2!H86, 'Parte 4'!$B$8:$AQ$37, 3,FALSE)+(HLOOKUP(IRRF_P2!H86, 'Parte 4'!$B$8:$AQ$37, 6,FALSE))+(HLOOKUP(IRRF_P2!H86, 'Parte 4'!$B$8:$AQ$37, 7,FALSE)))</f>
        <v>#N/A</v>
      </c>
      <c r="J86" s="25" t="e">
        <f>(IF((HLOOKUP(IRRF_P2!H86, 'Parte 4'!$B$8:$AQ$37, 15,FALSE))&lt;=IRRF_P2!$E$9, IRRF_P2!$E$9,(HLOOKUP(IRRF_P2!H86, 'Parte 4'!$B$8:$AQ$37, 15,FALSE))))</f>
        <v>#N/A</v>
      </c>
      <c r="K86" s="25" t="e">
        <f t="shared" si="3"/>
        <v>#N/A</v>
      </c>
      <c r="L86" s="25" t="e">
        <f t="shared" si="4"/>
        <v>#N/A</v>
      </c>
      <c r="M86" s="25" t="e">
        <f>(IF(L86&gt;0, (VLOOKUP(H86, 'Parte 2'!$A$19:$I$44,8,FALSE)*IRRF_P2!$E$8), 0))</f>
        <v>#N/A</v>
      </c>
      <c r="N86" s="26" t="e">
        <f t="shared" si="5"/>
        <v>#N/A</v>
      </c>
    </row>
    <row r="87" spans="1:14" x14ac:dyDescent="0.25">
      <c r="A87" s="41"/>
      <c r="B87" s="41"/>
      <c r="C87" s="41"/>
      <c r="D87" s="41"/>
      <c r="E87" s="41"/>
      <c r="F87" s="41"/>
      <c r="G87" s="41"/>
      <c r="H87" s="24" t="s">
        <v>129</v>
      </c>
      <c r="I87" s="25" t="e">
        <f>(HLOOKUP(IRRF_P2!H87, 'Parte 4'!$B$8:$AQ$37, 4,FALSE))+(HLOOKUP(IRRF_P2!H87, 'Parte 4'!$B$8:$AQ$37, 5,FALSE))+(HLOOKUP(IRRF_P2!H87, 'Parte 4'!$B$8:$AQ$37, 3,FALSE)+(HLOOKUP(IRRF_P2!H87, 'Parte 4'!$B$8:$AQ$37, 6,FALSE))+(HLOOKUP(IRRF_P2!H87, 'Parte 4'!$B$8:$AQ$37, 7,FALSE)))</f>
        <v>#N/A</v>
      </c>
      <c r="J87" s="25" t="e">
        <f>(IF((HLOOKUP(IRRF_P2!H87, 'Parte 4'!$B$8:$AQ$37, 15,FALSE))&lt;=IRRF_P2!$E$9, IRRF_P2!$E$9,(HLOOKUP(IRRF_P2!H87, 'Parte 4'!$B$8:$AQ$37, 15,FALSE))))</f>
        <v>#N/A</v>
      </c>
      <c r="K87" s="25" t="e">
        <f t="shared" si="3"/>
        <v>#N/A</v>
      </c>
      <c r="L87" s="25" t="e">
        <f t="shared" si="4"/>
        <v>#N/A</v>
      </c>
      <c r="M87" s="25" t="e">
        <f>(IF(L87&gt;0, (VLOOKUP(H87, 'Parte 2'!$A$19:$I$44,8,FALSE)*IRRF_P2!$E$8), 0))</f>
        <v>#N/A</v>
      </c>
      <c r="N87" s="26" t="e">
        <f t="shared" si="5"/>
        <v>#N/A</v>
      </c>
    </row>
    <row r="88" spans="1:14" x14ac:dyDescent="0.25">
      <c r="A88" s="41"/>
      <c r="B88" s="41"/>
      <c r="C88" s="41"/>
      <c r="D88" s="41"/>
      <c r="E88" s="41"/>
      <c r="F88" s="41"/>
      <c r="G88" s="41"/>
      <c r="H88" s="24" t="s">
        <v>130</v>
      </c>
      <c r="I88" s="25" t="e">
        <f>(HLOOKUP(IRRF_P2!H88, 'Parte 4'!$B$8:$AQ$37, 4,FALSE))+(HLOOKUP(IRRF_P2!H88, 'Parte 4'!$B$8:$AQ$37, 5,FALSE))+(HLOOKUP(IRRF_P2!H88, 'Parte 4'!$B$8:$AQ$37, 3,FALSE)+(HLOOKUP(IRRF_P2!H88, 'Parte 4'!$B$8:$AQ$37, 6,FALSE))+(HLOOKUP(IRRF_P2!H88, 'Parte 4'!$B$8:$AQ$37, 7,FALSE)))</f>
        <v>#N/A</v>
      </c>
      <c r="J88" s="25" t="e">
        <f>(IF((HLOOKUP(IRRF_P2!H88, 'Parte 4'!$B$8:$AQ$37, 15,FALSE))&lt;=IRRF_P2!$E$9, IRRF_P2!$E$9,(HLOOKUP(IRRF_P2!H88, 'Parte 4'!$B$8:$AQ$37, 15,FALSE))))</f>
        <v>#N/A</v>
      </c>
      <c r="K88" s="25" t="e">
        <f t="shared" si="3"/>
        <v>#N/A</v>
      </c>
      <c r="L88" s="25" t="e">
        <f t="shared" si="4"/>
        <v>#N/A</v>
      </c>
      <c r="M88" s="25" t="e">
        <f>(IF(L88&gt;0, (VLOOKUP(H88, 'Parte 2'!$A$19:$I$44,8,FALSE)*IRRF_P2!$E$8), 0))</f>
        <v>#N/A</v>
      </c>
      <c r="N88" s="26" t="e">
        <f t="shared" si="5"/>
        <v>#N/A</v>
      </c>
    </row>
    <row r="89" spans="1:14" x14ac:dyDescent="0.25">
      <c r="A89" s="41"/>
      <c r="B89" s="41"/>
      <c r="C89" s="41"/>
      <c r="D89" s="41"/>
      <c r="E89" s="41"/>
      <c r="F89" s="41"/>
      <c r="G89" s="41"/>
      <c r="H89" s="24" t="s">
        <v>131</v>
      </c>
      <c r="I89" s="25" t="e">
        <f>(HLOOKUP(IRRF_P2!H89, 'Parte 4'!$B$8:$AQ$37, 4,FALSE))+(HLOOKUP(IRRF_P2!H89, 'Parte 4'!$B$8:$AQ$37, 5,FALSE))+(HLOOKUP(IRRF_P2!H89, 'Parte 4'!$B$8:$AQ$37, 3,FALSE)+(HLOOKUP(IRRF_P2!H89, 'Parte 4'!$B$8:$AQ$37, 6,FALSE))+(HLOOKUP(IRRF_P2!H89, 'Parte 4'!$B$8:$AQ$37, 7,FALSE)))</f>
        <v>#N/A</v>
      </c>
      <c r="J89" s="25" t="e">
        <f>(IF((HLOOKUP(IRRF_P2!H89, 'Parte 4'!$B$8:$AQ$37, 15,FALSE))&lt;=IRRF_P2!$E$9, IRRF_P2!$E$9,(HLOOKUP(IRRF_P2!H89, 'Parte 4'!$B$8:$AQ$37, 15,FALSE))))</f>
        <v>#N/A</v>
      </c>
      <c r="K89" s="25" t="e">
        <f t="shared" si="3"/>
        <v>#N/A</v>
      </c>
      <c r="L89" s="25" t="e">
        <f t="shared" si="4"/>
        <v>#N/A</v>
      </c>
      <c r="M89" s="25" t="e">
        <f>(IF(L89&gt;0, (VLOOKUP(H89, 'Parte 2'!$A$19:$I$44,8,FALSE)*IRRF_P2!$E$8), 0))</f>
        <v>#N/A</v>
      </c>
      <c r="N89" s="26" t="e">
        <f t="shared" si="5"/>
        <v>#N/A</v>
      </c>
    </row>
    <row r="90" spans="1:14" x14ac:dyDescent="0.25">
      <c r="A90" s="41"/>
      <c r="B90" s="41"/>
      <c r="C90" s="41"/>
      <c r="D90" s="41"/>
      <c r="E90" s="41"/>
      <c r="F90" s="41"/>
      <c r="G90" s="41"/>
      <c r="H90" s="24" t="s">
        <v>132</v>
      </c>
      <c r="I90" s="25" t="e">
        <f>(HLOOKUP(IRRF_P2!H90, 'Parte 4'!$B$8:$AQ$37, 4,FALSE))+(HLOOKUP(IRRF_P2!H90, 'Parte 4'!$B$8:$AQ$37, 5,FALSE))+(HLOOKUP(IRRF_P2!H90, 'Parte 4'!$B$8:$AQ$37, 3,FALSE)+(HLOOKUP(IRRF_P2!H90, 'Parte 4'!$B$8:$AQ$37, 6,FALSE))+(HLOOKUP(IRRF_P2!H90, 'Parte 4'!$B$8:$AQ$37, 7,FALSE)))</f>
        <v>#N/A</v>
      </c>
      <c r="J90" s="25" t="e">
        <f>(IF((HLOOKUP(IRRF_P2!H90, 'Parte 4'!$B$8:$AQ$37, 15,FALSE))&lt;=IRRF_P2!$E$9, IRRF_P2!$E$9,(HLOOKUP(IRRF_P2!H90, 'Parte 4'!$B$8:$AQ$37, 15,FALSE))))</f>
        <v>#N/A</v>
      </c>
      <c r="K90" s="25" t="e">
        <f t="shared" si="3"/>
        <v>#N/A</v>
      </c>
      <c r="L90" s="25" t="e">
        <f t="shared" si="4"/>
        <v>#N/A</v>
      </c>
      <c r="M90" s="25" t="e">
        <f>(IF(L90&gt;0, (VLOOKUP(H90, 'Parte 2'!$A$19:$I$44,8,FALSE)*IRRF_P2!$E$8), 0))</f>
        <v>#N/A</v>
      </c>
      <c r="N90" s="26" t="e">
        <f t="shared" si="5"/>
        <v>#N/A</v>
      </c>
    </row>
    <row r="91" spans="1:14" x14ac:dyDescent="0.25">
      <c r="A91" s="41"/>
      <c r="B91" s="41"/>
      <c r="C91" s="41"/>
      <c r="D91" s="41"/>
      <c r="E91" s="41"/>
      <c r="F91" s="41"/>
      <c r="G91" s="41"/>
      <c r="H91" s="24" t="s">
        <v>133</v>
      </c>
      <c r="I91" s="25" t="e">
        <f>(HLOOKUP(IRRF_P2!H91, 'Parte 4'!$B$8:$AQ$37, 4,FALSE))+(HLOOKUP(IRRF_P2!H91, 'Parte 4'!$B$8:$AQ$37, 5,FALSE))+(HLOOKUP(IRRF_P2!H91, 'Parte 4'!$B$8:$AQ$37, 3,FALSE)+(HLOOKUP(IRRF_P2!H91, 'Parte 4'!$B$8:$AQ$37, 6,FALSE))+(HLOOKUP(IRRF_P2!H91, 'Parte 4'!$B$8:$AQ$37, 7,FALSE)))</f>
        <v>#N/A</v>
      </c>
      <c r="J91" s="25" t="e">
        <f>(IF((HLOOKUP(IRRF_P2!H91, 'Parte 4'!$B$8:$AQ$37, 15,FALSE))&lt;=IRRF_P2!$E$9, IRRF_P2!$E$9,(HLOOKUP(IRRF_P2!H91, 'Parte 4'!$B$8:$AQ$37, 15,FALSE))))</f>
        <v>#N/A</v>
      </c>
      <c r="K91" s="25" t="e">
        <f t="shared" si="3"/>
        <v>#N/A</v>
      </c>
      <c r="L91" s="25" t="e">
        <f t="shared" si="4"/>
        <v>#N/A</v>
      </c>
      <c r="M91" s="25" t="e">
        <f>(IF(L91&gt;0, (VLOOKUP(H91, 'Parte 2'!$A$19:$I$44,8,FALSE)*IRRF_P2!$E$8), 0))</f>
        <v>#N/A</v>
      </c>
      <c r="N91" s="26" t="e">
        <f t="shared" si="5"/>
        <v>#N/A</v>
      </c>
    </row>
    <row r="92" spans="1:14" x14ac:dyDescent="0.25">
      <c r="A92" s="41"/>
      <c r="B92" s="41"/>
      <c r="C92" s="41"/>
      <c r="D92" s="41"/>
      <c r="E92" s="41"/>
      <c r="F92" s="41"/>
      <c r="G92" s="41"/>
      <c r="H92" s="24" t="s">
        <v>134</v>
      </c>
      <c r="I92" s="25" t="e">
        <f>(HLOOKUP(IRRF_P2!H92, 'Parte 4'!$B$8:$AQ$37, 4,FALSE))+(HLOOKUP(IRRF_P2!H92, 'Parte 4'!$B$8:$AQ$37, 5,FALSE))+(HLOOKUP(IRRF_P2!H92, 'Parte 4'!$B$8:$AQ$37, 3,FALSE)+(HLOOKUP(IRRF_P2!H92, 'Parte 4'!$B$8:$AQ$37, 6,FALSE))+(HLOOKUP(IRRF_P2!H92, 'Parte 4'!$B$8:$AQ$37, 7,FALSE)))</f>
        <v>#N/A</v>
      </c>
      <c r="J92" s="25" t="e">
        <f>(IF((HLOOKUP(IRRF_P2!H92, 'Parte 4'!$B$8:$AQ$37, 15,FALSE))&lt;=IRRF_P2!$E$9, IRRF_P2!$E$9,(HLOOKUP(IRRF_P2!H92, 'Parte 4'!$B$8:$AQ$37, 15,FALSE))))</f>
        <v>#N/A</v>
      </c>
      <c r="K92" s="25" t="e">
        <f t="shared" si="3"/>
        <v>#N/A</v>
      </c>
      <c r="L92" s="25" t="e">
        <f t="shared" si="4"/>
        <v>#N/A</v>
      </c>
      <c r="M92" s="25" t="e">
        <f>(IF(L92&gt;0, (VLOOKUP(H92, 'Parte 2'!$A$19:$I$44,8,FALSE)*IRRF_P2!$E$8), 0))</f>
        <v>#N/A</v>
      </c>
      <c r="N92" s="26" t="e">
        <f t="shared" si="5"/>
        <v>#N/A</v>
      </c>
    </row>
    <row r="93" spans="1:14" x14ac:dyDescent="0.25">
      <c r="A93" s="41"/>
      <c r="B93" s="41"/>
      <c r="C93" s="41"/>
      <c r="D93" s="41"/>
      <c r="E93" s="41"/>
      <c r="F93" s="41"/>
      <c r="G93" s="41"/>
      <c r="H93" s="24" t="s">
        <v>135</v>
      </c>
      <c r="I93" s="25" t="e">
        <f>(HLOOKUP(IRRF_P2!H93, 'Parte 4'!$B$8:$AQ$37, 4,FALSE))+(HLOOKUP(IRRF_P2!H93, 'Parte 4'!$B$8:$AQ$37, 5,FALSE))+(HLOOKUP(IRRF_P2!H93, 'Parte 4'!$B$8:$AQ$37, 3,FALSE)+(HLOOKUP(IRRF_P2!H93, 'Parte 4'!$B$8:$AQ$37, 6,FALSE))+(HLOOKUP(IRRF_P2!H93, 'Parte 4'!$B$8:$AQ$37, 7,FALSE)))</f>
        <v>#N/A</v>
      </c>
      <c r="J93" s="25" t="e">
        <f>(IF((HLOOKUP(IRRF_P2!H93, 'Parte 4'!$B$8:$AQ$37, 15,FALSE))&lt;=IRRF_P2!$E$9, IRRF_P2!$E$9,(HLOOKUP(IRRF_P2!H93, 'Parte 4'!$B$8:$AQ$37, 15,FALSE))))</f>
        <v>#N/A</v>
      </c>
      <c r="K93" s="25" t="e">
        <f t="shared" si="3"/>
        <v>#N/A</v>
      </c>
      <c r="L93" s="25" t="e">
        <f t="shared" si="4"/>
        <v>#N/A</v>
      </c>
      <c r="M93" s="25" t="e">
        <f>(IF(L93&gt;0, (VLOOKUP(H93, 'Parte 2'!$A$19:$I$44,8,FALSE)*IRRF_P2!$E$8), 0))</f>
        <v>#N/A</v>
      </c>
      <c r="N93" s="26" t="e">
        <f t="shared" si="5"/>
        <v>#N/A</v>
      </c>
    </row>
    <row r="94" spans="1:14" x14ac:dyDescent="0.25">
      <c r="A94" s="41"/>
      <c r="B94" s="41"/>
      <c r="C94" s="41"/>
      <c r="D94" s="41"/>
      <c r="E94" s="41"/>
      <c r="F94" s="41"/>
      <c r="G94" s="41"/>
      <c r="H94" s="24" t="s">
        <v>136</v>
      </c>
      <c r="I94" s="25" t="e">
        <f>(HLOOKUP(IRRF_P2!H94, 'Parte 4'!$B$8:$AQ$37, 4,FALSE))+(HLOOKUP(IRRF_P2!H94, 'Parte 4'!$B$8:$AQ$37, 5,FALSE))+(HLOOKUP(IRRF_P2!H94, 'Parte 4'!$B$8:$AQ$37, 3,FALSE)+(HLOOKUP(IRRF_P2!H94, 'Parte 4'!$B$8:$AQ$37, 6,FALSE))+(HLOOKUP(IRRF_P2!H94, 'Parte 4'!$B$8:$AQ$37, 7,FALSE)))</f>
        <v>#N/A</v>
      </c>
      <c r="J94" s="25" t="e">
        <f>(IF((HLOOKUP(IRRF_P2!H94, 'Parte 4'!$B$8:$AQ$37, 15,FALSE))&lt;=IRRF_P2!$E$9, IRRF_P2!$E$9,(HLOOKUP(IRRF_P2!H94, 'Parte 4'!$B$8:$AQ$37, 15,FALSE))))</f>
        <v>#N/A</v>
      </c>
      <c r="K94" s="25" t="e">
        <f t="shared" si="3"/>
        <v>#N/A</v>
      </c>
      <c r="L94" s="25" t="e">
        <f t="shared" si="4"/>
        <v>#N/A</v>
      </c>
      <c r="M94" s="25" t="e">
        <f>(IF(L94&gt;0, (VLOOKUP(H94, 'Parte 2'!$A$19:$I$44,8,FALSE)*IRRF_P2!$E$8), 0))</f>
        <v>#N/A</v>
      </c>
      <c r="N94" s="26" t="e">
        <f t="shared" si="5"/>
        <v>#N/A</v>
      </c>
    </row>
    <row r="95" spans="1:14" x14ac:dyDescent="0.25">
      <c r="A95" s="41"/>
      <c r="B95" s="41"/>
      <c r="C95" s="41"/>
      <c r="D95" s="41"/>
      <c r="E95" s="41"/>
      <c r="F95" s="41"/>
      <c r="G95" s="41"/>
      <c r="H95" s="24" t="s">
        <v>137</v>
      </c>
      <c r="I95" s="25" t="e">
        <f>(HLOOKUP(IRRF_P2!H95, 'Parte 4'!$B$8:$AQ$37, 4,FALSE))+(HLOOKUP(IRRF_P2!H95, 'Parte 4'!$B$8:$AQ$37, 5,FALSE))+(HLOOKUP(IRRF_P2!H95, 'Parte 4'!$B$8:$AQ$37, 3,FALSE)+(HLOOKUP(IRRF_P2!H95, 'Parte 4'!$B$8:$AQ$37, 6,FALSE))+(HLOOKUP(IRRF_P2!H95, 'Parte 4'!$B$8:$AQ$37, 7,FALSE)))</f>
        <v>#N/A</v>
      </c>
      <c r="J95" s="25" t="e">
        <f>(IF((HLOOKUP(IRRF_P2!H95, 'Parte 4'!$B$8:$AQ$37, 15,FALSE))&lt;=IRRF_P2!$E$9, IRRF_P2!$E$9,(HLOOKUP(IRRF_P2!H95, 'Parte 4'!$B$8:$AQ$37, 15,FALSE))))</f>
        <v>#N/A</v>
      </c>
      <c r="K95" s="25" t="e">
        <f t="shared" si="3"/>
        <v>#N/A</v>
      </c>
      <c r="L95" s="25" t="e">
        <f t="shared" si="4"/>
        <v>#N/A</v>
      </c>
      <c r="M95" s="25" t="e">
        <f>(IF(L95&gt;0, (VLOOKUP(H95, 'Parte 2'!$A$19:$I$44,8,FALSE)*IRRF_P2!$E$8), 0))</f>
        <v>#N/A</v>
      </c>
      <c r="N95" s="26" t="e">
        <f t="shared" si="5"/>
        <v>#N/A</v>
      </c>
    </row>
    <row r="96" spans="1:14" x14ac:dyDescent="0.25">
      <c r="A96" s="41"/>
      <c r="B96" s="41"/>
      <c r="C96" s="41"/>
      <c r="D96" s="41"/>
      <c r="E96" s="41"/>
      <c r="F96" s="41"/>
      <c r="G96" s="41"/>
      <c r="H96" s="24" t="s">
        <v>138</v>
      </c>
      <c r="I96" s="25" t="e">
        <f>(HLOOKUP(IRRF_P2!H96, 'Parte 4'!$B$8:$AQ$37, 4,FALSE))+(HLOOKUP(IRRF_P2!H96, 'Parte 4'!$B$8:$AQ$37, 5,FALSE))+(HLOOKUP(IRRF_P2!H96, 'Parte 4'!$B$8:$AQ$37, 3,FALSE)+(HLOOKUP(IRRF_P2!H96, 'Parte 4'!$B$8:$AQ$37, 6,FALSE))+(HLOOKUP(IRRF_P2!H96, 'Parte 4'!$B$8:$AQ$37, 7,FALSE)))</f>
        <v>#N/A</v>
      </c>
      <c r="J96" s="25" t="e">
        <f>(IF((HLOOKUP(IRRF_P2!H96, 'Parte 4'!$B$8:$AQ$37, 15,FALSE))&lt;=IRRF_P2!$E$9, IRRF_P2!$E$9,(HLOOKUP(IRRF_P2!H96, 'Parte 4'!$B$8:$AQ$37, 15,FALSE))))</f>
        <v>#N/A</v>
      </c>
      <c r="K96" s="25" t="e">
        <f t="shared" si="3"/>
        <v>#N/A</v>
      </c>
      <c r="L96" s="25" t="e">
        <f t="shared" si="4"/>
        <v>#N/A</v>
      </c>
      <c r="M96" s="25" t="e">
        <f>(IF(L96&gt;0, (VLOOKUP(H96, 'Parte 2'!$A$19:$I$44,8,FALSE)*IRRF_P2!$E$8), 0))</f>
        <v>#N/A</v>
      </c>
      <c r="N96" s="26" t="e">
        <f t="shared" si="5"/>
        <v>#N/A</v>
      </c>
    </row>
    <row r="97" spans="1:14" x14ac:dyDescent="0.25">
      <c r="A97" s="41"/>
      <c r="B97" s="41"/>
      <c r="C97" s="41"/>
      <c r="D97" s="41"/>
      <c r="E97" s="41"/>
      <c r="F97" s="41"/>
      <c r="G97" s="41"/>
      <c r="H97" s="24" t="s">
        <v>139</v>
      </c>
      <c r="I97" s="25" t="e">
        <f>(HLOOKUP(IRRF_P2!H97, 'Parte 4'!$B$8:$AQ$37, 4,FALSE))+(HLOOKUP(IRRF_P2!H97, 'Parte 4'!$B$8:$AQ$37, 5,FALSE))+(HLOOKUP(IRRF_P2!H97, 'Parte 4'!$B$8:$AQ$37, 3,FALSE)+(HLOOKUP(IRRF_P2!H97, 'Parte 4'!$B$8:$AQ$37, 6,FALSE))+(HLOOKUP(IRRF_P2!H97, 'Parte 4'!$B$8:$AQ$37, 7,FALSE)))</f>
        <v>#N/A</v>
      </c>
      <c r="J97" s="25" t="e">
        <f>(IF((HLOOKUP(IRRF_P2!H97, 'Parte 4'!$B$8:$AQ$37, 15,FALSE))&lt;=IRRF_P2!$E$9, IRRF_P2!$E$9,(HLOOKUP(IRRF_P2!H97, 'Parte 4'!$B$8:$AQ$37, 15,FALSE))))</f>
        <v>#N/A</v>
      </c>
      <c r="K97" s="25" t="e">
        <f t="shared" si="3"/>
        <v>#N/A</v>
      </c>
      <c r="L97" s="25" t="e">
        <f t="shared" si="4"/>
        <v>#N/A</v>
      </c>
      <c r="M97" s="25" t="e">
        <f>(IF(L97&gt;0, (VLOOKUP(H97, 'Parte 2'!$A$19:$I$44,8,FALSE)*IRRF_P2!$E$8), 0))</f>
        <v>#N/A</v>
      </c>
      <c r="N97" s="26" t="e">
        <f t="shared" si="5"/>
        <v>#N/A</v>
      </c>
    </row>
    <row r="98" spans="1:14" x14ac:dyDescent="0.25">
      <c r="A98" s="41"/>
      <c r="B98" s="41"/>
      <c r="C98" s="41"/>
      <c r="D98" s="41"/>
      <c r="E98" s="41"/>
      <c r="F98" s="41"/>
      <c r="G98" s="41"/>
      <c r="H98" s="24" t="s">
        <v>140</v>
      </c>
      <c r="I98" s="25" t="e">
        <f>(HLOOKUP(IRRF_P2!H98, 'Parte 4'!$B$8:$AQ$37, 4,FALSE))+(HLOOKUP(IRRF_P2!H98, 'Parte 4'!$B$8:$AQ$37, 5,FALSE))+(HLOOKUP(IRRF_P2!H98, 'Parte 4'!$B$8:$AQ$37, 3,FALSE)+(HLOOKUP(IRRF_P2!H98, 'Parte 4'!$B$8:$AQ$37, 6,FALSE))+(HLOOKUP(IRRF_P2!H98, 'Parte 4'!$B$8:$AQ$37, 7,FALSE)))</f>
        <v>#N/A</v>
      </c>
      <c r="J98" s="25" t="e">
        <f>(IF((HLOOKUP(IRRF_P2!H98, 'Parte 4'!$B$8:$AQ$37, 15,FALSE))&lt;=IRRF_P2!$E$9, IRRF_P2!$E$9,(HLOOKUP(IRRF_P2!H98, 'Parte 4'!$B$8:$AQ$37, 15,FALSE))))</f>
        <v>#N/A</v>
      </c>
      <c r="K98" s="25" t="e">
        <f t="shared" si="3"/>
        <v>#N/A</v>
      </c>
      <c r="L98" s="25" t="e">
        <f t="shared" si="4"/>
        <v>#N/A</v>
      </c>
      <c r="M98" s="25" t="e">
        <f>(IF(L98&gt;0, (VLOOKUP(H98, 'Parte 2'!$A$19:$I$44,8,FALSE)*IRRF_P2!$E$8), 0))</f>
        <v>#N/A</v>
      </c>
      <c r="N98" s="26" t="e">
        <f t="shared" si="5"/>
        <v>#N/A</v>
      </c>
    </row>
    <row r="99" spans="1:14" x14ac:dyDescent="0.25">
      <c r="A99" s="41"/>
      <c r="B99" s="41"/>
      <c r="C99" s="41"/>
      <c r="D99" s="41"/>
      <c r="E99" s="41"/>
      <c r="F99" s="41"/>
      <c r="G99" s="41"/>
      <c r="H99" s="24" t="s">
        <v>141</v>
      </c>
      <c r="I99" s="25" t="e">
        <f>(HLOOKUP(IRRF_P2!H99, 'Parte 4'!$B$8:$AQ$37, 4,FALSE))+(HLOOKUP(IRRF_P2!H99, 'Parte 4'!$B$8:$AQ$37, 5,FALSE))+(HLOOKUP(IRRF_P2!H99, 'Parte 4'!$B$8:$AQ$37, 3,FALSE)+(HLOOKUP(IRRF_P2!H99, 'Parte 4'!$B$8:$AQ$37, 6,FALSE))+(HLOOKUP(IRRF_P2!H99, 'Parte 4'!$B$8:$AQ$37, 7,FALSE)))</f>
        <v>#N/A</v>
      </c>
      <c r="J99" s="25" t="e">
        <f>(IF((HLOOKUP(IRRF_P2!H99, 'Parte 4'!$B$8:$AQ$37, 15,FALSE))&lt;=IRRF_P2!$E$9, IRRF_P2!$E$9,(HLOOKUP(IRRF_P2!H99, 'Parte 4'!$B$8:$AQ$37, 15,FALSE))))</f>
        <v>#N/A</v>
      </c>
      <c r="K99" s="25" t="e">
        <f t="shared" si="3"/>
        <v>#N/A</v>
      </c>
      <c r="L99" s="25" t="e">
        <f t="shared" si="4"/>
        <v>#N/A</v>
      </c>
      <c r="M99" s="25" t="e">
        <f>(IF(L99&gt;0, (VLOOKUP(H99, 'Parte 2'!$A$19:$I$44,8,FALSE)*IRRF_P2!$E$8), 0))</f>
        <v>#N/A</v>
      </c>
      <c r="N99" s="26" t="e">
        <f t="shared" si="5"/>
        <v>#N/A</v>
      </c>
    </row>
    <row r="100" spans="1:14" x14ac:dyDescent="0.25">
      <c r="A100" s="41"/>
      <c r="B100" s="41"/>
      <c r="C100" s="41"/>
      <c r="D100" s="41"/>
      <c r="E100" s="41"/>
      <c r="F100" s="41"/>
      <c r="G100" s="41"/>
      <c r="H100" s="24" t="s">
        <v>142</v>
      </c>
      <c r="I100" s="25" t="e">
        <f>(HLOOKUP(IRRF_P2!H100, 'Parte 4'!$B$8:$AQ$37, 4,FALSE))+(HLOOKUP(IRRF_P2!H100, 'Parte 4'!$B$8:$AQ$37, 5,FALSE))+(HLOOKUP(IRRF_P2!H100, 'Parte 4'!$B$8:$AQ$37, 3,FALSE)+(HLOOKUP(IRRF_P2!H100, 'Parte 4'!$B$8:$AQ$37, 6,FALSE))+(HLOOKUP(IRRF_P2!H100, 'Parte 4'!$B$8:$AQ$37, 7,FALSE)))</f>
        <v>#N/A</v>
      </c>
      <c r="J100" s="25" t="e">
        <f>(IF((HLOOKUP(IRRF_P2!H100, 'Parte 4'!$B$8:$AQ$37, 15,FALSE))&lt;=IRRF_P2!$E$9, IRRF_P2!$E$9,(HLOOKUP(IRRF_P2!H100, 'Parte 4'!$B$8:$AQ$37, 15,FALSE))))</f>
        <v>#N/A</v>
      </c>
      <c r="K100" s="25" t="e">
        <f t="shared" si="3"/>
        <v>#N/A</v>
      </c>
      <c r="L100" s="25" t="e">
        <f t="shared" si="4"/>
        <v>#N/A</v>
      </c>
      <c r="M100" s="25" t="e">
        <f>(IF(L100&gt;0, (VLOOKUP(H100, 'Parte 2'!$A$19:$I$44,8,FALSE)*IRRF_P2!$E$8), 0))</f>
        <v>#N/A</v>
      </c>
      <c r="N100" s="26" t="e">
        <f t="shared" si="5"/>
        <v>#N/A</v>
      </c>
    </row>
    <row r="101" spans="1:14" x14ac:dyDescent="0.25">
      <c r="A101" s="41"/>
      <c r="B101" s="41"/>
      <c r="C101" s="41"/>
      <c r="D101" s="41"/>
      <c r="E101" s="41"/>
      <c r="F101" s="41"/>
      <c r="G101" s="41"/>
      <c r="H101" s="24" t="s">
        <v>143</v>
      </c>
      <c r="I101" s="25" t="e">
        <f>(HLOOKUP(IRRF_P2!H101, 'Parte 4'!$B$8:$AQ$37, 4,FALSE))+(HLOOKUP(IRRF_P2!H101, 'Parte 4'!$B$8:$AQ$37, 5,FALSE))+(HLOOKUP(IRRF_P2!H101, 'Parte 4'!$B$8:$AQ$37, 3,FALSE)+(HLOOKUP(IRRF_P2!H101, 'Parte 4'!$B$8:$AQ$37, 6,FALSE))+(HLOOKUP(IRRF_P2!H101, 'Parte 4'!$B$8:$AQ$37, 7,FALSE)))</f>
        <v>#N/A</v>
      </c>
      <c r="J101" s="25" t="e">
        <f>(IF((HLOOKUP(IRRF_P2!H101, 'Parte 4'!$B$8:$AQ$37, 15,FALSE))&lt;=IRRF_P2!$E$9, IRRF_P2!$E$9,(HLOOKUP(IRRF_P2!H101, 'Parte 4'!$B$8:$AQ$37, 15,FALSE))))</f>
        <v>#N/A</v>
      </c>
      <c r="K101" s="25" t="e">
        <f t="shared" si="3"/>
        <v>#N/A</v>
      </c>
      <c r="L101" s="25" t="e">
        <f t="shared" si="4"/>
        <v>#N/A</v>
      </c>
      <c r="M101" s="25" t="e">
        <f>(IF(L101&gt;0, (VLOOKUP(H101, 'Parte 2'!$A$19:$I$44,8,FALSE)*IRRF_P2!$E$8), 0))</f>
        <v>#N/A</v>
      </c>
      <c r="N101" s="26" t="e">
        <f t="shared" si="5"/>
        <v>#N/A</v>
      </c>
    </row>
  </sheetData>
  <sheetProtection password="DE4C" sheet="1" objects="1" scenarios="1"/>
  <mergeCells count="6">
    <mergeCell ref="A9:D9"/>
    <mergeCell ref="A1:E1"/>
    <mergeCell ref="A2:C2"/>
    <mergeCell ref="A3:B3"/>
    <mergeCell ref="A7:B7"/>
    <mergeCell ref="A8:D8"/>
  </mergeCells>
  <conditionalFormatting sqref="I2:N101">
    <cfRule type="containsErrors" dxfId="1" priority="1">
      <formula>ISERROR(I2)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C14"/>
  <sheetViews>
    <sheetView zoomScaleNormal="100" workbookViewId="0">
      <selection activeCell="C19" sqref="C19"/>
    </sheetView>
  </sheetViews>
  <sheetFormatPr defaultRowHeight="15" x14ac:dyDescent="0.25"/>
  <cols>
    <col min="1" max="1" width="64" style="131" bestFit="1" customWidth="1"/>
    <col min="2" max="2" width="2.85546875" style="131" bestFit="1" customWidth="1"/>
    <col min="3" max="3" width="152.140625" bestFit="1" customWidth="1"/>
  </cols>
  <sheetData>
    <row r="1" spans="1:3" ht="18" x14ac:dyDescent="0.25">
      <c r="A1" s="185" t="s">
        <v>373</v>
      </c>
      <c r="B1" s="186"/>
      <c r="C1" s="187" t="s">
        <v>374</v>
      </c>
    </row>
    <row r="2" spans="1:3" ht="18" x14ac:dyDescent="0.25">
      <c r="A2" s="188" t="s">
        <v>301</v>
      </c>
      <c r="B2" s="189" t="s">
        <v>365</v>
      </c>
      <c r="C2" s="190" t="s">
        <v>366</v>
      </c>
    </row>
    <row r="3" spans="1:3" ht="18" x14ac:dyDescent="0.25">
      <c r="A3" s="188" t="s">
        <v>303</v>
      </c>
      <c r="B3" s="189" t="s">
        <v>365</v>
      </c>
      <c r="C3" s="191" t="s">
        <v>151</v>
      </c>
    </row>
    <row r="4" spans="1:3" ht="18" x14ac:dyDescent="0.25">
      <c r="A4" s="188" t="s">
        <v>305</v>
      </c>
      <c r="B4" s="189" t="s">
        <v>365</v>
      </c>
      <c r="C4" s="190" t="s">
        <v>367</v>
      </c>
    </row>
    <row r="5" spans="1:3" ht="18" x14ac:dyDescent="0.25">
      <c r="A5" s="188" t="s">
        <v>306</v>
      </c>
      <c r="B5" s="189" t="s">
        <v>365</v>
      </c>
      <c r="C5" s="191" t="s">
        <v>149</v>
      </c>
    </row>
    <row r="6" spans="1:3" ht="18" x14ac:dyDescent="0.25">
      <c r="A6" s="188" t="s">
        <v>310</v>
      </c>
      <c r="B6" s="189" t="s">
        <v>365</v>
      </c>
      <c r="C6" s="190" t="s">
        <v>368</v>
      </c>
    </row>
    <row r="7" spans="1:3" ht="18" x14ac:dyDescent="0.25">
      <c r="A7" s="188" t="s">
        <v>311</v>
      </c>
      <c r="B7" s="189" t="s">
        <v>365</v>
      </c>
      <c r="C7" s="190" t="s">
        <v>369</v>
      </c>
    </row>
    <row r="8" spans="1:3" ht="18" x14ac:dyDescent="0.25">
      <c r="A8" s="192" t="s">
        <v>314</v>
      </c>
      <c r="B8" s="189" t="s">
        <v>365</v>
      </c>
      <c r="C8" s="193" t="s">
        <v>370</v>
      </c>
    </row>
    <row r="9" spans="1:3" ht="18" x14ac:dyDescent="0.25">
      <c r="A9" s="192" t="s">
        <v>315</v>
      </c>
      <c r="B9" s="189" t="s">
        <v>365</v>
      </c>
      <c r="C9" s="193" t="s">
        <v>371</v>
      </c>
    </row>
    <row r="10" spans="1:3" ht="18" x14ac:dyDescent="0.25">
      <c r="A10" s="188" t="s">
        <v>316</v>
      </c>
      <c r="B10" s="189" t="s">
        <v>365</v>
      </c>
      <c r="C10" s="191" t="s">
        <v>148</v>
      </c>
    </row>
    <row r="11" spans="1:3" ht="18" x14ac:dyDescent="0.25">
      <c r="A11" s="188" t="s">
        <v>317</v>
      </c>
      <c r="B11" s="189" t="s">
        <v>365</v>
      </c>
      <c r="C11" s="190" t="s">
        <v>385</v>
      </c>
    </row>
    <row r="12" spans="1:3" ht="18" x14ac:dyDescent="0.25">
      <c r="A12" s="188" t="s">
        <v>318</v>
      </c>
      <c r="B12" s="189" t="s">
        <v>365</v>
      </c>
      <c r="C12" s="191" t="s">
        <v>39</v>
      </c>
    </row>
    <row r="13" spans="1:3" ht="18" x14ac:dyDescent="0.25">
      <c r="A13" s="188" t="s">
        <v>320</v>
      </c>
      <c r="B13" s="189" t="s">
        <v>365</v>
      </c>
      <c r="C13" s="191" t="s">
        <v>155</v>
      </c>
    </row>
    <row r="14" spans="1:3" s="1" customFormat="1" ht="18" x14ac:dyDescent="0.25">
      <c r="A14" s="188" t="s">
        <v>372</v>
      </c>
      <c r="B14" s="189" t="s">
        <v>365</v>
      </c>
      <c r="C14" s="190" t="s">
        <v>147</v>
      </c>
    </row>
  </sheetData>
  <sheetProtection password="DE8C" sheet="1" objects="1" scenarios="1"/>
  <pageMargins left="0.511811024" right="0.511811024" top="0.78740157499999996" bottom="0.78740157499999996" header="0.31496062000000002" footer="0.31496062000000002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showGridLines="0" zoomScaleNormal="100" workbookViewId="0">
      <selection activeCell="Q12" sqref="Q12"/>
    </sheetView>
  </sheetViews>
  <sheetFormatPr defaultRowHeight="12.75" x14ac:dyDescent="0.2"/>
  <cols>
    <col min="1" max="1" width="40.7109375" style="139" customWidth="1"/>
    <col min="2" max="2" width="34" style="138" customWidth="1"/>
    <col min="3" max="3" width="4.5703125" style="138" bestFit="1" customWidth="1"/>
    <col min="4" max="5" width="4.85546875" style="138" bestFit="1" customWidth="1"/>
    <col min="6" max="7" width="4.5703125" style="138" bestFit="1" customWidth="1"/>
    <col min="8" max="8" width="4.7109375" style="138" bestFit="1" customWidth="1"/>
    <col min="9" max="9" width="4.5703125" style="138" bestFit="1" customWidth="1"/>
    <col min="10" max="10" width="4.85546875" style="138" bestFit="1" customWidth="1"/>
    <col min="11" max="12" width="4.5703125" style="138" bestFit="1" customWidth="1"/>
    <col min="13" max="13" width="5" style="138" bestFit="1" customWidth="1"/>
    <col min="14" max="14" width="4.7109375" style="138" bestFit="1" customWidth="1"/>
    <col min="15" max="15" width="8.85546875" style="141" bestFit="1" customWidth="1"/>
    <col min="16" max="16" width="8.28515625" style="142" customWidth="1"/>
    <col min="17" max="17" width="14.42578125" style="149" bestFit="1" customWidth="1"/>
    <col min="18" max="18" width="14.42578125" style="149" customWidth="1"/>
    <col min="19" max="19" width="15.7109375" style="138" bestFit="1" customWidth="1"/>
    <col min="20" max="16384" width="9.140625" style="138"/>
  </cols>
  <sheetData>
    <row r="1" spans="1:19" s="171" customFormat="1" ht="15" x14ac:dyDescent="0.25">
      <c r="A1" s="251" t="s">
        <v>606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</row>
    <row r="2" spans="1:19" x14ac:dyDescent="0.2"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Q2" s="143"/>
      <c r="R2" s="143"/>
      <c r="S2" s="140"/>
    </row>
    <row r="3" spans="1:19" s="171" customFormat="1" ht="15" x14ac:dyDescent="0.25">
      <c r="A3" s="222" t="s">
        <v>165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</row>
    <row r="4" spans="1:19" s="171" customFormat="1" ht="15" x14ac:dyDescent="0.25">
      <c r="A4" s="222" t="s">
        <v>166</v>
      </c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</row>
    <row r="5" spans="1:19" x14ac:dyDescent="0.2"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Q5" s="143"/>
      <c r="R5" s="143"/>
      <c r="S5" s="140"/>
    </row>
    <row r="6" spans="1:19" ht="15" x14ac:dyDescent="0.25">
      <c r="A6" s="253" t="s">
        <v>341</v>
      </c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</row>
    <row r="8" spans="1:19" ht="12.75" customHeight="1" x14ac:dyDescent="0.2">
      <c r="A8" s="243" t="s">
        <v>342</v>
      </c>
      <c r="B8" s="245" t="s">
        <v>343</v>
      </c>
      <c r="C8" s="247" t="s">
        <v>605</v>
      </c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 t="s">
        <v>344</v>
      </c>
      <c r="P8" s="258" t="s">
        <v>346</v>
      </c>
      <c r="Q8" s="256" t="s">
        <v>182</v>
      </c>
      <c r="R8" s="256" t="s">
        <v>345</v>
      </c>
      <c r="S8" s="254" t="s">
        <v>183</v>
      </c>
    </row>
    <row r="9" spans="1:19" x14ac:dyDescent="0.2">
      <c r="A9" s="244"/>
      <c r="B9" s="246"/>
      <c r="C9" s="218" t="s">
        <v>347</v>
      </c>
      <c r="D9" s="218" t="s">
        <v>348</v>
      </c>
      <c r="E9" s="218" t="s">
        <v>349</v>
      </c>
      <c r="F9" s="218" t="s">
        <v>350</v>
      </c>
      <c r="G9" s="218" t="s">
        <v>351</v>
      </c>
      <c r="H9" s="241" t="s">
        <v>352</v>
      </c>
      <c r="I9" s="241" t="s">
        <v>353</v>
      </c>
      <c r="J9" s="241" t="s">
        <v>354</v>
      </c>
      <c r="K9" s="241" t="s">
        <v>355</v>
      </c>
      <c r="L9" s="241" t="s">
        <v>356</v>
      </c>
      <c r="M9" s="241" t="s">
        <v>357</v>
      </c>
      <c r="N9" s="241" t="s">
        <v>358</v>
      </c>
      <c r="O9" s="248"/>
      <c r="P9" s="259"/>
      <c r="Q9" s="257"/>
      <c r="R9" s="257"/>
      <c r="S9" s="255"/>
    </row>
    <row r="10" spans="1:19" s="145" customFormat="1" ht="27.75" customHeight="1" x14ac:dyDescent="0.25">
      <c r="A10" s="153"/>
      <c r="B10" s="154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4"/>
      <c r="P10" s="156"/>
      <c r="Q10" s="157"/>
      <c r="R10" s="144">
        <f>P10*Q10</f>
        <v>0</v>
      </c>
      <c r="S10" s="144">
        <f>R10*(COUNTIF(C10:N10,"Sim"))</f>
        <v>0</v>
      </c>
    </row>
    <row r="11" spans="1:19" s="145" customFormat="1" ht="27.75" customHeight="1" x14ac:dyDescent="0.25">
      <c r="A11" s="158"/>
      <c r="B11" s="159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59"/>
      <c r="P11" s="161"/>
      <c r="Q11" s="162"/>
      <c r="R11" s="146">
        <f>P11*Q11</f>
        <v>0</v>
      </c>
      <c r="S11" s="146">
        <f>R11*(COUNTIF(C11:N11,"Sim"))</f>
        <v>0</v>
      </c>
    </row>
    <row r="12" spans="1:19" s="145" customFormat="1" ht="27.75" customHeight="1" x14ac:dyDescent="0.25">
      <c r="A12" s="163"/>
      <c r="B12" s="164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4"/>
      <c r="P12" s="166"/>
      <c r="Q12" s="167"/>
      <c r="R12" s="147">
        <f>P12*Q12</f>
        <v>0</v>
      </c>
      <c r="S12" s="147">
        <f t="shared" ref="S12:S13" si="0">R12*(COUNTIF(C12:N12,"Sim"))</f>
        <v>0</v>
      </c>
    </row>
    <row r="13" spans="1:19" s="145" customFormat="1" ht="27.75" customHeight="1" x14ac:dyDescent="0.25">
      <c r="A13" s="158"/>
      <c r="B13" s="159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59"/>
      <c r="P13" s="161"/>
      <c r="Q13" s="168"/>
      <c r="R13" s="146">
        <f t="shared" ref="R13:R19" si="1">P13*Q13</f>
        <v>0</v>
      </c>
      <c r="S13" s="146">
        <f t="shared" si="0"/>
        <v>0</v>
      </c>
    </row>
    <row r="14" spans="1:19" s="145" customFormat="1" ht="27.75" customHeight="1" x14ac:dyDescent="0.25">
      <c r="A14" s="163"/>
      <c r="B14" s="164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54"/>
      <c r="P14" s="166"/>
      <c r="Q14" s="167"/>
      <c r="R14" s="147">
        <f>P14*Q14</f>
        <v>0</v>
      </c>
      <c r="S14" s="147">
        <f t="shared" ref="S14:S19" si="2">R14*(COUNTIF(C14:N14,"Sim"))</f>
        <v>0</v>
      </c>
    </row>
    <row r="15" spans="1:19" s="145" customFormat="1" ht="27.75" customHeight="1" x14ac:dyDescent="0.25">
      <c r="A15" s="158"/>
      <c r="B15" s="159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59"/>
      <c r="P15" s="161"/>
      <c r="Q15" s="168"/>
      <c r="R15" s="146">
        <f t="shared" si="1"/>
        <v>0</v>
      </c>
      <c r="S15" s="146">
        <f t="shared" si="2"/>
        <v>0</v>
      </c>
    </row>
    <row r="16" spans="1:19" s="145" customFormat="1" ht="27.75" customHeight="1" x14ac:dyDescent="0.25">
      <c r="A16" s="163"/>
      <c r="B16" s="164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54"/>
      <c r="P16" s="166"/>
      <c r="Q16" s="167"/>
      <c r="R16" s="147">
        <f t="shared" si="1"/>
        <v>0</v>
      </c>
      <c r="S16" s="147">
        <f t="shared" si="2"/>
        <v>0</v>
      </c>
    </row>
    <row r="17" spans="1:20" s="145" customFormat="1" ht="27.75" customHeight="1" x14ac:dyDescent="0.25">
      <c r="A17" s="158"/>
      <c r="B17" s="159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59"/>
      <c r="P17" s="161"/>
      <c r="Q17" s="168"/>
      <c r="R17" s="146">
        <f>P17*Q17</f>
        <v>0</v>
      </c>
      <c r="S17" s="146">
        <f t="shared" si="2"/>
        <v>0</v>
      </c>
    </row>
    <row r="18" spans="1:20" s="145" customFormat="1" ht="27.75" customHeight="1" x14ac:dyDescent="0.25">
      <c r="A18" s="163"/>
      <c r="B18" s="164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4"/>
      <c r="P18" s="166"/>
      <c r="Q18" s="167"/>
      <c r="R18" s="147">
        <f t="shared" si="1"/>
        <v>0</v>
      </c>
      <c r="S18" s="147">
        <f t="shared" si="2"/>
        <v>0</v>
      </c>
    </row>
    <row r="19" spans="1:20" s="145" customFormat="1" ht="27.75" customHeight="1" x14ac:dyDescent="0.25">
      <c r="A19" s="158"/>
      <c r="B19" s="159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59"/>
      <c r="P19" s="161"/>
      <c r="Q19" s="168"/>
      <c r="R19" s="146">
        <f t="shared" si="1"/>
        <v>0</v>
      </c>
      <c r="S19" s="146">
        <f t="shared" si="2"/>
        <v>0</v>
      </c>
    </row>
    <row r="20" spans="1:20" ht="13.5" customHeight="1" x14ac:dyDescent="0.2">
      <c r="A20" s="249" t="s">
        <v>340</v>
      </c>
      <c r="B20" s="250"/>
      <c r="C20" s="250"/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148">
        <f>SUM(S10:S19)</f>
        <v>0</v>
      </c>
    </row>
    <row r="21" spans="1:20" x14ac:dyDescent="0.2"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</row>
  </sheetData>
  <sheetProtection password="DE4C" sheet="1" objects="1" scenarios="1" selectLockedCells="1"/>
  <dataConsolidate/>
  <mergeCells count="13">
    <mergeCell ref="A8:A9"/>
    <mergeCell ref="B8:B9"/>
    <mergeCell ref="O8:O9"/>
    <mergeCell ref="A20:R20"/>
    <mergeCell ref="A1:S1"/>
    <mergeCell ref="B3:S3"/>
    <mergeCell ref="B4:S4"/>
    <mergeCell ref="A6:S6"/>
    <mergeCell ref="S8:S9"/>
    <mergeCell ref="R8:R9"/>
    <mergeCell ref="Q8:Q9"/>
    <mergeCell ref="P8:P9"/>
    <mergeCell ref="C8:N8"/>
  </mergeCells>
  <pageMargins left="0.51181102362204722" right="0.51181102362204722" top="0.78740157480314965" bottom="0.78740157480314965" header="0.31496062992125984" footer="0.31496062992125984"/>
  <pageSetup paperSize="9" scale="6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'Bases de Cálculo'!$J$2:$J$3</xm:f>
          </x14:formula1>
          <xm:sqref>C10:N19</xm:sqref>
        </x14:dataValidation>
        <x14:dataValidation type="list" allowBlank="1" showInputMessage="1" showErrorMessage="1">
          <x14:formula1>
            <xm:f>'Plano de Contas e De-Para'!$B$2:$B$66</xm:f>
          </x14:formula1>
          <xm:sqref>A10:A17</xm:sqref>
        </x14:dataValidation>
        <x14:dataValidation type="list" allowBlank="1" showInputMessage="1" showErrorMessage="1">
          <x14:formula1>
            <xm:f>'Unid. Medida'!$A$2:$A$55</xm:f>
          </x14:formula1>
          <xm:sqref>O10:O19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workbookViewId="0">
      <selection activeCell="C3" sqref="C3:I3"/>
    </sheetView>
  </sheetViews>
  <sheetFormatPr defaultRowHeight="13.5" x14ac:dyDescent="0.2"/>
  <cols>
    <col min="1" max="1" width="8.140625" style="84" bestFit="1" customWidth="1"/>
    <col min="2" max="2" width="27" style="85" customWidth="1"/>
    <col min="3" max="3" width="5.140625" style="85" bestFit="1" customWidth="1"/>
    <col min="4" max="4" width="30.5703125" style="83" customWidth="1"/>
    <col min="5" max="5" width="14.85546875" style="86" bestFit="1" customWidth="1"/>
    <col min="6" max="6" width="14.85546875" style="83" bestFit="1" customWidth="1"/>
    <col min="7" max="7" width="14.42578125" style="83" bestFit="1" customWidth="1"/>
    <col min="8" max="8" width="14.7109375" style="83" bestFit="1" customWidth="1"/>
    <col min="9" max="9" width="8" style="83" bestFit="1" customWidth="1"/>
    <col min="10" max="10" width="11.28515625" style="83" bestFit="1" customWidth="1"/>
    <col min="11" max="16384" width="9.140625" style="83"/>
  </cols>
  <sheetData>
    <row r="1" spans="1:9" s="1" customFormat="1" ht="15" x14ac:dyDescent="0.25">
      <c r="A1" s="288" t="s">
        <v>606</v>
      </c>
      <c r="B1" s="288"/>
      <c r="C1" s="288"/>
      <c r="D1" s="288"/>
      <c r="E1" s="288"/>
      <c r="F1" s="288"/>
      <c r="G1" s="288"/>
      <c r="H1" s="288"/>
      <c r="I1" s="288"/>
    </row>
    <row r="2" spans="1:9" ht="12.75" customHeight="1" x14ac:dyDescent="0.2">
      <c r="D2" s="85"/>
      <c r="F2" s="85"/>
      <c r="G2" s="85"/>
      <c r="H2" s="85"/>
    </row>
    <row r="3" spans="1:9" s="1" customFormat="1" ht="15" customHeight="1" x14ac:dyDescent="0.25">
      <c r="A3" s="290" t="s">
        <v>165</v>
      </c>
      <c r="B3" s="290"/>
      <c r="C3" s="285"/>
      <c r="D3" s="286"/>
      <c r="E3" s="286"/>
      <c r="F3" s="286"/>
      <c r="G3" s="286"/>
      <c r="H3" s="286"/>
      <c r="I3" s="287"/>
    </row>
    <row r="4" spans="1:9" s="1" customFormat="1" ht="15" customHeight="1" x14ac:dyDescent="0.25">
      <c r="A4" s="290" t="s">
        <v>166</v>
      </c>
      <c r="B4" s="290"/>
      <c r="C4" s="285"/>
      <c r="D4" s="286"/>
      <c r="E4" s="286"/>
      <c r="F4" s="286"/>
      <c r="G4" s="286"/>
      <c r="H4" s="286"/>
      <c r="I4" s="287"/>
    </row>
    <row r="5" spans="1:9" x14ac:dyDescent="0.2">
      <c r="D5" s="85"/>
      <c r="F5" s="85"/>
      <c r="G5" s="85"/>
      <c r="H5" s="85"/>
    </row>
    <row r="6" spans="1:9" ht="15" x14ac:dyDescent="0.25">
      <c r="A6" s="289" t="s">
        <v>583</v>
      </c>
      <c r="B6" s="289"/>
      <c r="C6" s="289"/>
      <c r="D6" s="289"/>
      <c r="E6" s="289"/>
      <c r="F6" s="289"/>
      <c r="G6" s="289"/>
      <c r="H6" s="289"/>
      <c r="I6" s="289"/>
    </row>
    <row r="8" spans="1:9" x14ac:dyDescent="0.2">
      <c r="A8" s="299" t="s">
        <v>172</v>
      </c>
      <c r="B8" s="300"/>
      <c r="C8" s="300"/>
      <c r="D8" s="300"/>
      <c r="E8" s="300"/>
      <c r="F8" s="300"/>
      <c r="G8" s="300"/>
      <c r="H8" s="297" t="s">
        <v>173</v>
      </c>
      <c r="I8" s="298"/>
    </row>
    <row r="9" spans="1:9" ht="15" customHeight="1" x14ac:dyDescent="0.2">
      <c r="A9" s="291" t="s">
        <v>171</v>
      </c>
      <c r="B9" s="292"/>
      <c r="C9" s="292"/>
      <c r="D9" s="292"/>
      <c r="E9" s="92"/>
      <c r="F9" s="92"/>
      <c r="G9" s="92"/>
      <c r="H9" s="295"/>
      <c r="I9" s="296"/>
    </row>
    <row r="10" spans="1:9" ht="15" customHeight="1" x14ac:dyDescent="0.2">
      <c r="A10" s="264" t="s">
        <v>174</v>
      </c>
      <c r="B10" s="265"/>
      <c r="C10" s="265"/>
      <c r="D10" s="265"/>
      <c r="E10" s="93"/>
      <c r="F10" s="93"/>
      <c r="G10" s="93"/>
      <c r="H10" s="293"/>
      <c r="I10" s="294"/>
    </row>
    <row r="11" spans="1:9" ht="15" customHeight="1" x14ac:dyDescent="0.2">
      <c r="A11" s="264" t="s">
        <v>175</v>
      </c>
      <c r="B11" s="265"/>
      <c r="C11" s="265"/>
      <c r="D11" s="265"/>
      <c r="E11" s="93"/>
      <c r="F11" s="93"/>
      <c r="G11" s="93"/>
      <c r="H11" s="272"/>
      <c r="I11" s="273"/>
    </row>
    <row r="12" spans="1:9" ht="15" customHeight="1" x14ac:dyDescent="0.2">
      <c r="A12" s="264" t="s">
        <v>178</v>
      </c>
      <c r="B12" s="265"/>
      <c r="C12" s="265"/>
      <c r="D12" s="265"/>
      <c r="E12" s="265"/>
      <c r="F12" s="265"/>
      <c r="G12" s="265"/>
      <c r="H12" s="270"/>
      <c r="I12" s="271"/>
    </row>
    <row r="13" spans="1:9" ht="15" customHeight="1" x14ac:dyDescent="0.2">
      <c r="A13" s="260" t="s">
        <v>176</v>
      </c>
      <c r="B13" s="261"/>
      <c r="C13" s="261"/>
      <c r="D13" s="261"/>
      <c r="E13" s="93"/>
      <c r="F13" s="93"/>
      <c r="G13" s="93"/>
      <c r="H13" s="268"/>
      <c r="I13" s="269"/>
    </row>
    <row r="14" spans="1:9" ht="15" customHeight="1" x14ac:dyDescent="0.2">
      <c r="A14" s="262" t="s">
        <v>177</v>
      </c>
      <c r="B14" s="263"/>
      <c r="C14" s="263"/>
      <c r="D14" s="263"/>
      <c r="E14" s="94"/>
      <c r="F14" s="94"/>
      <c r="G14" s="94"/>
      <c r="H14" s="266"/>
      <c r="I14" s="267"/>
    </row>
    <row r="15" spans="1:9" ht="15" customHeight="1" x14ac:dyDescent="0.2">
      <c r="A15" s="274" t="s">
        <v>375</v>
      </c>
      <c r="B15" s="275"/>
      <c r="C15" s="275"/>
      <c r="D15" s="275"/>
      <c r="E15" s="275"/>
      <c r="F15" s="275"/>
      <c r="G15" s="275"/>
      <c r="H15" s="275"/>
      <c r="I15" s="276"/>
    </row>
    <row r="16" spans="1:9" s="59" customFormat="1" ht="15" customHeight="1" x14ac:dyDescent="0.2">
      <c r="A16" s="277" t="s">
        <v>376</v>
      </c>
      <c r="B16" s="278"/>
      <c r="C16" s="278" t="s">
        <v>378</v>
      </c>
      <c r="D16" s="278"/>
      <c r="E16" s="281" t="s">
        <v>377</v>
      </c>
      <c r="F16" s="281"/>
      <c r="G16" s="281" t="s">
        <v>379</v>
      </c>
      <c r="H16" s="281"/>
      <c r="I16" s="282"/>
    </row>
    <row r="17" spans="1:10" ht="15" customHeight="1" x14ac:dyDescent="0.2">
      <c r="A17" s="279">
        <v>45658</v>
      </c>
      <c r="B17" s="280"/>
      <c r="C17" s="283">
        <f>EDATE(A17,H10)-1</f>
        <v>45657</v>
      </c>
      <c r="D17" s="283"/>
      <c r="E17" s="283">
        <f>IF(H9="Não", "Não se aplica", C17+1)</f>
        <v>45658</v>
      </c>
      <c r="F17" s="283"/>
      <c r="G17" s="283">
        <f>IF(H9="Não","Não se aplica",(EDATE(E17,H11)-1))</f>
        <v>45657</v>
      </c>
      <c r="H17" s="283"/>
      <c r="I17" s="284"/>
      <c r="J17" s="132"/>
    </row>
    <row r="18" spans="1:10" x14ac:dyDescent="0.2">
      <c r="E18" s="88"/>
      <c r="F18" s="89"/>
      <c r="G18" s="89"/>
      <c r="H18" s="89"/>
      <c r="I18" s="89"/>
    </row>
    <row r="19" spans="1:10" s="86" customFormat="1" ht="40.5" x14ac:dyDescent="0.25">
      <c r="A19" s="109" t="s">
        <v>14</v>
      </c>
      <c r="B19" s="110" t="s">
        <v>15</v>
      </c>
      <c r="C19" s="110" t="s">
        <v>386</v>
      </c>
      <c r="D19" s="110" t="s">
        <v>16</v>
      </c>
      <c r="E19" s="110" t="s">
        <v>5</v>
      </c>
      <c r="F19" s="111" t="s">
        <v>18</v>
      </c>
      <c r="G19" s="111" t="s">
        <v>24</v>
      </c>
      <c r="H19" s="111" t="s">
        <v>19</v>
      </c>
      <c r="I19" s="111" t="s">
        <v>20</v>
      </c>
    </row>
    <row r="20" spans="1:10" s="87" customFormat="1" ht="29.25" customHeight="1" x14ac:dyDescent="0.25">
      <c r="A20" s="108" t="s">
        <v>17</v>
      </c>
      <c r="B20" s="152" t="s">
        <v>593</v>
      </c>
      <c r="C20" s="152">
        <v>1</v>
      </c>
      <c r="D20" s="152"/>
      <c r="E20" s="152"/>
      <c r="F20" s="152"/>
      <c r="G20" s="152"/>
      <c r="H20" s="152"/>
      <c r="I20" s="152"/>
    </row>
    <row r="21" spans="1:10" s="87" customFormat="1" ht="29.25" customHeight="1" x14ac:dyDescent="0.25">
      <c r="A21" s="108" t="s">
        <v>31</v>
      </c>
      <c r="B21" s="152" t="s">
        <v>594</v>
      </c>
      <c r="C21" s="152">
        <v>1</v>
      </c>
      <c r="D21" s="152"/>
      <c r="E21" s="152"/>
      <c r="F21" s="152"/>
      <c r="G21" s="152"/>
      <c r="H21" s="152"/>
      <c r="I21" s="152"/>
    </row>
    <row r="22" spans="1:10" s="87" customFormat="1" ht="29.25" customHeight="1" x14ac:dyDescent="0.25">
      <c r="A22" s="108" t="s">
        <v>40</v>
      </c>
      <c r="B22" s="152" t="s">
        <v>595</v>
      </c>
      <c r="C22" s="152">
        <v>2</v>
      </c>
      <c r="D22" s="152"/>
      <c r="E22" s="152"/>
      <c r="F22" s="152"/>
      <c r="G22" s="152"/>
      <c r="H22" s="152"/>
      <c r="I22" s="152"/>
    </row>
    <row r="23" spans="1:10" s="87" customFormat="1" ht="29.25" customHeight="1" x14ac:dyDescent="0.25">
      <c r="A23" s="108" t="s">
        <v>41</v>
      </c>
      <c r="B23" s="152" t="s">
        <v>596</v>
      </c>
      <c r="C23" s="152">
        <v>1</v>
      </c>
      <c r="D23" s="152"/>
      <c r="E23" s="152"/>
      <c r="F23" s="152"/>
      <c r="G23" s="152"/>
      <c r="H23" s="152"/>
      <c r="I23" s="152"/>
    </row>
    <row r="24" spans="1:10" s="87" customFormat="1" ht="29.25" customHeight="1" x14ac:dyDescent="0.25">
      <c r="A24" s="108" t="s">
        <v>42</v>
      </c>
      <c r="B24" s="152" t="s">
        <v>597</v>
      </c>
      <c r="C24" s="152">
        <v>1</v>
      </c>
      <c r="D24" s="152"/>
      <c r="E24" s="152"/>
      <c r="F24" s="152"/>
      <c r="G24" s="152"/>
      <c r="H24" s="152"/>
      <c r="I24" s="152"/>
    </row>
    <row r="25" spans="1:10" s="87" customFormat="1" ht="29.25" customHeight="1" x14ac:dyDescent="0.25">
      <c r="A25" s="108" t="s">
        <v>43</v>
      </c>
      <c r="B25" s="152" t="s">
        <v>598</v>
      </c>
      <c r="C25" s="152">
        <v>2</v>
      </c>
      <c r="D25" s="152"/>
      <c r="E25" s="152"/>
      <c r="F25" s="152"/>
      <c r="G25" s="152"/>
      <c r="H25" s="152"/>
      <c r="I25" s="152"/>
    </row>
    <row r="26" spans="1:10" s="87" customFormat="1" ht="29.25" customHeight="1" x14ac:dyDescent="0.25">
      <c r="A26" s="108" t="s">
        <v>46</v>
      </c>
      <c r="B26" s="176" t="s">
        <v>599</v>
      </c>
      <c r="C26" s="176">
        <v>2</v>
      </c>
      <c r="D26" s="176"/>
      <c r="E26" s="175"/>
      <c r="F26" s="175"/>
      <c r="G26" s="175"/>
      <c r="H26" s="175"/>
      <c r="I26" s="175"/>
    </row>
    <row r="27" spans="1:10" ht="26.25" customHeight="1" x14ac:dyDescent="0.2">
      <c r="A27" s="108" t="s">
        <v>50</v>
      </c>
      <c r="B27" s="176" t="s">
        <v>600</v>
      </c>
      <c r="C27" s="176">
        <v>2</v>
      </c>
      <c r="D27" s="176"/>
      <c r="E27" s="175"/>
      <c r="F27" s="175"/>
      <c r="G27" s="175"/>
      <c r="H27" s="175"/>
      <c r="I27" s="175"/>
    </row>
    <row r="28" spans="1:10" ht="28.5" customHeight="1" x14ac:dyDescent="0.2">
      <c r="A28" s="108" t="s">
        <v>51</v>
      </c>
      <c r="B28" s="176" t="s">
        <v>601</v>
      </c>
      <c r="C28" s="176">
        <v>1</v>
      </c>
      <c r="D28" s="176"/>
      <c r="E28" s="175"/>
      <c r="F28" s="175"/>
      <c r="G28" s="175"/>
      <c r="H28" s="175"/>
      <c r="I28" s="175"/>
    </row>
    <row r="29" spans="1:10" ht="28.5" customHeight="1" x14ac:dyDescent="0.2">
      <c r="A29" s="108" t="s">
        <v>52</v>
      </c>
      <c r="B29" s="176" t="s">
        <v>602</v>
      </c>
      <c r="C29" s="176">
        <v>3</v>
      </c>
      <c r="D29" s="176"/>
      <c r="E29" s="175"/>
      <c r="F29" s="175"/>
      <c r="G29" s="175"/>
      <c r="H29" s="175"/>
      <c r="I29" s="175"/>
    </row>
    <row r="30" spans="1:10" ht="28.5" customHeight="1" x14ac:dyDescent="0.2">
      <c r="A30" s="108" t="s">
        <v>53</v>
      </c>
      <c r="B30" s="176" t="s">
        <v>603</v>
      </c>
      <c r="C30" s="176">
        <v>1</v>
      </c>
      <c r="D30" s="176"/>
      <c r="E30" s="175"/>
      <c r="F30" s="175"/>
      <c r="G30" s="175"/>
      <c r="H30" s="175"/>
      <c r="I30" s="175"/>
    </row>
    <row r="31" spans="1:10" ht="28.5" customHeight="1" x14ac:dyDescent="0.2">
      <c r="A31" s="108" t="s">
        <v>54</v>
      </c>
      <c r="B31" s="176" t="s">
        <v>604</v>
      </c>
      <c r="C31" s="176">
        <v>1</v>
      </c>
      <c r="D31" s="176"/>
      <c r="E31" s="175"/>
      <c r="F31" s="175"/>
      <c r="G31" s="175"/>
      <c r="H31" s="175"/>
      <c r="I31" s="175"/>
    </row>
    <row r="32" spans="1:10" x14ac:dyDescent="0.2">
      <c r="A32" s="83"/>
      <c r="B32" s="83"/>
      <c r="C32" s="83"/>
      <c r="E32" s="83"/>
    </row>
    <row r="33" spans="1:5" x14ac:dyDescent="0.2">
      <c r="A33" s="83"/>
      <c r="B33" s="83"/>
      <c r="C33" s="83"/>
      <c r="E33" s="83"/>
    </row>
  </sheetData>
  <sheetProtection password="DE8C" sheet="1" objects="1" scenarios="1" selectLockedCells="1"/>
  <dataConsolidate/>
  <customSheetViews>
    <customSheetView guid="{0F3E72C2-9379-4F10-98E9-2247571F9E7C}" topLeftCell="A6">
      <selection activeCell="H27" sqref="H27"/>
    </customSheetView>
  </customSheetViews>
  <mergeCells count="29">
    <mergeCell ref="C4:I4"/>
    <mergeCell ref="A10:D10"/>
    <mergeCell ref="A1:I1"/>
    <mergeCell ref="A6:I6"/>
    <mergeCell ref="A3:B3"/>
    <mergeCell ref="A4:B4"/>
    <mergeCell ref="A9:D9"/>
    <mergeCell ref="C3:I3"/>
    <mergeCell ref="H10:I10"/>
    <mergeCell ref="H9:I9"/>
    <mergeCell ref="H8:I8"/>
    <mergeCell ref="A8:G8"/>
    <mergeCell ref="A15:I15"/>
    <mergeCell ref="A16:B16"/>
    <mergeCell ref="A17:B17"/>
    <mergeCell ref="E16:F16"/>
    <mergeCell ref="G16:I16"/>
    <mergeCell ref="E17:F17"/>
    <mergeCell ref="G17:I17"/>
    <mergeCell ref="C17:D17"/>
    <mergeCell ref="C16:D16"/>
    <mergeCell ref="A13:D13"/>
    <mergeCell ref="A14:D14"/>
    <mergeCell ref="A11:D11"/>
    <mergeCell ref="H14:I14"/>
    <mergeCell ref="H13:I13"/>
    <mergeCell ref="A12:G12"/>
    <mergeCell ref="H12:I12"/>
    <mergeCell ref="H11:I11"/>
  </mergeCells>
  <conditionalFormatting sqref="A9:H11 A13:H14 A12 H12 A15:A17 G16:G17 E16:E17 C17">
    <cfRule type="cellIs" dxfId="17" priority="2" operator="equal">
      <formula>0</formula>
    </cfRule>
  </conditionalFormatting>
  <dataValidations count="3">
    <dataValidation type="list" allowBlank="1" showInputMessage="1" showErrorMessage="1" sqref="E34:E39">
      <formula1>#REF!</formula1>
    </dataValidation>
    <dataValidation type="decimal" allowBlank="1" showInputMessage="1" showErrorMessage="1" sqref="H12:I12 H14:I14">
      <formula1>0.001</formula1>
      <formula2>0.999</formula2>
    </dataValidation>
    <dataValidation type="whole" showInputMessage="1" showErrorMessage="1" sqref="H10:I11">
      <formula1>1</formula1>
      <formula2>12</formula2>
    </dataValidation>
  </dataValidations>
  <pageMargins left="0.51181102362204722" right="0.51181102362204722" top="0.78740157480314965" bottom="0.78740157480314965" header="0.31496062992125984" footer="0.31496062992125984"/>
  <pageSetup paperSize="9" scale="95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'Bases de Cálculo'!$J$2:$J$3</xm:f>
          </x14:formula1>
          <xm:sqref>H13 H9 E20:E33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showGridLines="0" zoomScaleNormal="100" zoomScaleSheetLayoutView="50" workbookViewId="0">
      <pane xSplit="2" topLeftCell="C1" activePane="topRight" state="frozen"/>
      <selection pane="topRight" activeCell="M17" sqref="M17"/>
    </sheetView>
  </sheetViews>
  <sheetFormatPr defaultRowHeight="13.5" x14ac:dyDescent="0.2"/>
  <cols>
    <col min="1" max="1" width="6.42578125" style="59" customWidth="1"/>
    <col min="2" max="2" width="22.5703125" style="59" bestFit="1" customWidth="1"/>
    <col min="3" max="3" width="16" style="78" customWidth="1"/>
    <col min="4" max="14" width="16" style="59" customWidth="1"/>
    <col min="15" max="15" width="14.85546875" style="59" hidden="1" customWidth="1"/>
    <col min="16" max="16" width="13.7109375" style="59" bestFit="1" customWidth="1"/>
    <col min="17" max="16384" width="9.140625" style="59"/>
  </cols>
  <sheetData>
    <row r="1" spans="1:15" s="169" customFormat="1" ht="15" x14ac:dyDescent="0.25">
      <c r="A1" s="301" t="s">
        <v>606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</row>
    <row r="2" spans="1:15" s="179" customFormat="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5" s="169" customFormat="1" ht="15" x14ac:dyDescent="0.25">
      <c r="A3" s="290" t="s">
        <v>165</v>
      </c>
      <c r="B3" s="290"/>
      <c r="C3" s="303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5"/>
    </row>
    <row r="4" spans="1:15" s="169" customFormat="1" ht="15" x14ac:dyDescent="0.25">
      <c r="A4" s="290" t="s">
        <v>166</v>
      </c>
      <c r="B4" s="290"/>
      <c r="C4" s="303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5"/>
    </row>
    <row r="5" spans="1:15" s="169" customFormat="1" ht="15" x14ac:dyDescent="0.25">
      <c r="A5" s="306"/>
      <c r="B5" s="306"/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</row>
    <row r="6" spans="1:15" s="169" customFormat="1" ht="15" x14ac:dyDescent="0.25">
      <c r="A6" s="311" t="s">
        <v>359</v>
      </c>
      <c r="B6" s="311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30"/>
    </row>
    <row r="7" spans="1:15" x14ac:dyDescent="0.2">
      <c r="B7" s="61"/>
      <c r="C7" s="62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</row>
    <row r="8" spans="1:15" s="65" customFormat="1" ht="15" customHeight="1" x14ac:dyDescent="0.25">
      <c r="A8" s="312" t="s">
        <v>163</v>
      </c>
      <c r="B8" s="312"/>
      <c r="C8" s="63" t="s">
        <v>17</v>
      </c>
      <c r="D8" s="64" t="s">
        <v>31</v>
      </c>
      <c r="E8" s="64" t="s">
        <v>40</v>
      </c>
      <c r="F8" s="64" t="s">
        <v>41</v>
      </c>
      <c r="G8" s="64" t="s">
        <v>42</v>
      </c>
      <c r="H8" s="64" t="s">
        <v>43</v>
      </c>
      <c r="I8" s="240" t="s">
        <v>46</v>
      </c>
      <c r="J8" s="240" t="s">
        <v>50</v>
      </c>
      <c r="K8" s="240" t="s">
        <v>51</v>
      </c>
      <c r="L8" s="240" t="s">
        <v>52</v>
      </c>
      <c r="M8" s="240" t="s">
        <v>53</v>
      </c>
      <c r="N8" s="240" t="s">
        <v>54</v>
      </c>
    </row>
    <row r="9" spans="1:15" s="91" customFormat="1" ht="54" x14ac:dyDescent="0.25">
      <c r="A9" s="313" t="s">
        <v>164</v>
      </c>
      <c r="B9" s="314"/>
      <c r="C9" s="194" t="str">
        <f>VLOOKUP(C8,'Parte 2'!$A$20:$I$106,2,FALSE)</f>
        <v>Auxiliar Administrativo</v>
      </c>
      <c r="D9" s="194" t="str">
        <f>VLOOKUP(D8,'Parte 2'!$A$20:$I$106,2,FALSE)</f>
        <v>Serviços Gerais</v>
      </c>
      <c r="E9" s="194" t="str">
        <f>VLOOKUP(E8,'Parte 2'!$A$20:$I$106,2,FALSE)</f>
        <v>Fisioterapeuta</v>
      </c>
      <c r="F9" s="194" t="str">
        <f>VLOOKUP(F8,'Parte 2'!$A$20:$I$106,2,FALSE)</f>
        <v>Enfermeiro</v>
      </c>
      <c r="G9" s="194" t="str">
        <f>VLOOKUP(G8,'Parte 2'!$A$20:$I$106,2,FALSE)</f>
        <v>Educador Físico Especializado</v>
      </c>
      <c r="H9" s="194" t="str">
        <f>VLOOKUP(H8,'Parte 2'!$A$20:$I$106,2,FALSE)</f>
        <v>Nutricionista</v>
      </c>
      <c r="I9" s="194" t="str">
        <f>VLOOKUP(I8,'Parte 2'!$A$20:$I$106,2,FALSE)</f>
        <v>Fonoaudiólogo</v>
      </c>
      <c r="J9" s="194" t="str">
        <f>VLOOKUP(J8,'Parte 2'!$A$20:$I$106,2,FALSE)</f>
        <v>Terapeuta Ocupacional</v>
      </c>
      <c r="K9" s="194" t="str">
        <f>VLOOKUP(K8,'Parte 2'!$A$20:$I$106,2,FALSE)</f>
        <v>Assistente Social</v>
      </c>
      <c r="L9" s="194" t="str">
        <f>VLOOKUP(L8,'Parte 2'!$A$20:$I$106,2,FALSE)</f>
        <v>Psicólogo</v>
      </c>
      <c r="M9" s="194" t="str">
        <f>VLOOKUP(M8,'Parte 2'!$A$20:$I$106,2,FALSE)</f>
        <v>Coordenador</v>
      </c>
      <c r="N9" s="194" t="str">
        <f>VLOOKUP(N8,'Parte 2'!$A$20:$I$106,2,FALSE)</f>
        <v>Musicoterapeuta ou Recreador ou Arteterapeuta</v>
      </c>
      <c r="O9" s="195" t="s">
        <v>389</v>
      </c>
    </row>
    <row r="10" spans="1:15" x14ac:dyDescent="0.2">
      <c r="A10" s="308" t="s">
        <v>161</v>
      </c>
      <c r="B10" s="66" t="s">
        <v>4</v>
      </c>
      <c r="C10" s="150">
        <v>0</v>
      </c>
      <c r="D10" s="150">
        <v>0</v>
      </c>
      <c r="E10" s="150">
        <v>0</v>
      </c>
      <c r="F10" s="150">
        <v>0</v>
      </c>
      <c r="G10" s="150">
        <v>0</v>
      </c>
      <c r="H10" s="150">
        <v>0</v>
      </c>
      <c r="I10" s="150">
        <v>0</v>
      </c>
      <c r="J10" s="150">
        <v>0</v>
      </c>
      <c r="K10" s="150">
        <v>0</v>
      </c>
      <c r="L10" s="150">
        <v>0</v>
      </c>
      <c r="M10" s="150">
        <v>0</v>
      </c>
      <c r="N10" s="150">
        <v>0</v>
      </c>
      <c r="O10" s="184">
        <f>(C10*'Parte 2'!$C$20)+(D10*'Parte 2'!$C$21)+(E10*'Parte 2'!$C$22)+(F10*'Parte 2'!$C$23)+(G10*'Parte 2'!$C$24)+(H10*'Parte 2'!$C$25)+(N10*'Parte 2'!$C$26)</f>
        <v>0</v>
      </c>
    </row>
    <row r="11" spans="1:15" x14ac:dyDescent="0.2">
      <c r="A11" s="309"/>
      <c r="B11" s="67" t="s">
        <v>5</v>
      </c>
      <c r="C11" s="150">
        <v>0</v>
      </c>
      <c r="D11" s="150">
        <v>0</v>
      </c>
      <c r="E11" s="150">
        <v>0</v>
      </c>
      <c r="F11" s="150">
        <v>0</v>
      </c>
      <c r="G11" s="150">
        <v>0</v>
      </c>
      <c r="H11" s="150">
        <v>0</v>
      </c>
      <c r="I11" s="150">
        <v>0</v>
      </c>
      <c r="J11" s="150">
        <v>0</v>
      </c>
      <c r="K11" s="150">
        <v>0</v>
      </c>
      <c r="L11" s="150">
        <v>0</v>
      </c>
      <c r="M11" s="150">
        <v>0</v>
      </c>
      <c r="N11" s="150">
        <v>0</v>
      </c>
      <c r="O11" s="184">
        <f>(C11*'Parte 2'!$C$20)+(D11*'Parte 2'!$C$21)+(E11*'Parte 2'!$C$22)+(F11*'Parte 2'!$C$23)+(G11*'Parte 2'!$C$24)+(H11*'Parte 2'!$C$25)+(N11*'Parte 2'!$C$26)</f>
        <v>0</v>
      </c>
    </row>
    <row r="12" spans="1:15" x14ac:dyDescent="0.2">
      <c r="A12" s="309"/>
      <c r="B12" s="67" t="s">
        <v>6</v>
      </c>
      <c r="C12" s="150">
        <v>0</v>
      </c>
      <c r="D12" s="150">
        <v>0</v>
      </c>
      <c r="E12" s="150">
        <v>0</v>
      </c>
      <c r="F12" s="150">
        <v>0</v>
      </c>
      <c r="G12" s="150">
        <v>0</v>
      </c>
      <c r="H12" s="150">
        <v>0</v>
      </c>
      <c r="I12" s="150">
        <v>0</v>
      </c>
      <c r="J12" s="150">
        <v>0</v>
      </c>
      <c r="K12" s="150">
        <v>0</v>
      </c>
      <c r="L12" s="150">
        <v>0</v>
      </c>
      <c r="M12" s="150">
        <v>0</v>
      </c>
      <c r="N12" s="150">
        <v>0</v>
      </c>
      <c r="O12" s="184">
        <f>(C12*'Parte 2'!$C$20)+(D12*'Parte 2'!$C$21)+(E12*'Parte 2'!$C$22)+(F12*'Parte 2'!$C$23)+(G12*'Parte 2'!$C$24)+(H12*'Parte 2'!$C$25)+(N12*'Parte 2'!$C$26)</f>
        <v>0</v>
      </c>
    </row>
    <row r="13" spans="1:15" x14ac:dyDescent="0.2">
      <c r="A13" s="309"/>
      <c r="B13" s="67" t="s">
        <v>382</v>
      </c>
      <c r="C13" s="150">
        <v>0</v>
      </c>
      <c r="D13" s="150">
        <v>0</v>
      </c>
      <c r="E13" s="150">
        <v>0</v>
      </c>
      <c r="F13" s="150">
        <v>0</v>
      </c>
      <c r="G13" s="150">
        <v>0</v>
      </c>
      <c r="H13" s="150">
        <v>0</v>
      </c>
      <c r="I13" s="150">
        <v>0</v>
      </c>
      <c r="J13" s="150">
        <v>0</v>
      </c>
      <c r="K13" s="150">
        <v>0</v>
      </c>
      <c r="L13" s="150">
        <v>0</v>
      </c>
      <c r="M13" s="150">
        <v>0</v>
      </c>
      <c r="N13" s="150">
        <v>0</v>
      </c>
      <c r="O13" s="184">
        <f>(C13*'Parte 2'!$C$20)+(D13*'Parte 2'!$C$21)+(E13*'Parte 2'!$C$22)+(F13*'Parte 2'!$C$23)+(G13*'Parte 2'!$C$24)+(H13*'Parte 2'!$C$25)+(N13*'Parte 2'!$C$26)</f>
        <v>0</v>
      </c>
    </row>
    <row r="14" spans="1:15" x14ac:dyDescent="0.2">
      <c r="A14" s="309"/>
      <c r="B14" s="67" t="s">
        <v>383</v>
      </c>
      <c r="C14" s="150">
        <v>0</v>
      </c>
      <c r="D14" s="150">
        <v>0</v>
      </c>
      <c r="E14" s="150">
        <v>0</v>
      </c>
      <c r="F14" s="150">
        <v>0</v>
      </c>
      <c r="G14" s="150">
        <v>0</v>
      </c>
      <c r="H14" s="150">
        <v>0</v>
      </c>
      <c r="I14" s="150">
        <v>0</v>
      </c>
      <c r="J14" s="150">
        <v>0</v>
      </c>
      <c r="K14" s="150">
        <v>0</v>
      </c>
      <c r="L14" s="150">
        <v>0</v>
      </c>
      <c r="M14" s="150">
        <v>0</v>
      </c>
      <c r="N14" s="150">
        <v>0</v>
      </c>
      <c r="O14" s="184">
        <f>(C14*'Parte 2'!$C$20)+(D14*'Parte 2'!$C$21)+(E14*'Parte 2'!$C$22)+(F14*'Parte 2'!$C$23)+(G14*'Parte 2'!$C$24)+(H14*'Parte 2'!$C$25)+(N14*'Parte 2'!$C$26)</f>
        <v>0</v>
      </c>
    </row>
    <row r="15" spans="1:15" x14ac:dyDescent="0.2">
      <c r="A15" s="309"/>
      <c r="B15" s="67" t="s">
        <v>39</v>
      </c>
      <c r="C15" s="150">
        <v>0</v>
      </c>
      <c r="D15" s="150">
        <v>0</v>
      </c>
      <c r="E15" s="150">
        <v>0</v>
      </c>
      <c r="F15" s="150">
        <v>0</v>
      </c>
      <c r="G15" s="150">
        <v>0</v>
      </c>
      <c r="H15" s="150">
        <v>0</v>
      </c>
      <c r="I15" s="150">
        <v>0</v>
      </c>
      <c r="J15" s="150">
        <v>0</v>
      </c>
      <c r="K15" s="150">
        <v>0</v>
      </c>
      <c r="L15" s="150">
        <v>0</v>
      </c>
      <c r="M15" s="150">
        <v>0</v>
      </c>
      <c r="N15" s="150">
        <v>0</v>
      </c>
      <c r="O15" s="184">
        <f>(C15*'Parte 2'!$C$20)+(D15*'Parte 2'!$C$21)+(E15*'Parte 2'!$C$22)+(F15*'Parte 2'!$C$23)+(G15*'Parte 2'!$C$24)+(H15*'Parte 2'!$C$25)+(N15*'Parte 2'!$C$26)</f>
        <v>0</v>
      </c>
    </row>
    <row r="16" spans="1:15" x14ac:dyDescent="0.2">
      <c r="A16" s="309"/>
      <c r="B16" s="67" t="s">
        <v>151</v>
      </c>
      <c r="C16" s="150">
        <v>0</v>
      </c>
      <c r="D16" s="150">
        <v>0</v>
      </c>
      <c r="E16" s="150">
        <v>0</v>
      </c>
      <c r="F16" s="150">
        <v>0</v>
      </c>
      <c r="G16" s="150">
        <v>0</v>
      </c>
      <c r="H16" s="150">
        <v>0</v>
      </c>
      <c r="I16" s="150">
        <v>0</v>
      </c>
      <c r="J16" s="150">
        <v>0</v>
      </c>
      <c r="K16" s="150">
        <v>0</v>
      </c>
      <c r="L16" s="150">
        <v>0</v>
      </c>
      <c r="M16" s="150">
        <v>0</v>
      </c>
      <c r="N16" s="150">
        <v>0</v>
      </c>
      <c r="O16" s="184">
        <f>(C16*'Parte 2'!$C$20)+(D16*'Parte 2'!$C$21)+(E16*'Parte 2'!$C$22)+(F16*'Parte 2'!$C$23)+(G16*'Parte 2'!$C$24)+(H16*'Parte 2'!$C$25)+(N16*'Parte 2'!$C$26)</f>
        <v>0</v>
      </c>
    </row>
    <row r="17" spans="1:16" x14ac:dyDescent="0.2">
      <c r="A17" s="309"/>
      <c r="B17" s="67" t="s">
        <v>390</v>
      </c>
      <c r="C17" s="150">
        <v>0</v>
      </c>
      <c r="D17" s="150">
        <v>0</v>
      </c>
      <c r="E17" s="150">
        <v>0</v>
      </c>
      <c r="F17" s="150">
        <v>0</v>
      </c>
      <c r="G17" s="150">
        <v>0</v>
      </c>
      <c r="H17" s="150">
        <v>0</v>
      </c>
      <c r="I17" s="150">
        <v>0</v>
      </c>
      <c r="J17" s="150">
        <v>0</v>
      </c>
      <c r="K17" s="150">
        <v>0</v>
      </c>
      <c r="L17" s="150">
        <v>0</v>
      </c>
      <c r="M17" s="150">
        <v>0</v>
      </c>
      <c r="N17" s="150">
        <v>0</v>
      </c>
      <c r="O17" s="184">
        <f>(C17*'Parte 2'!$C$20)+(D17*'Parte 2'!$C$21)+(E17*'Parte 2'!$C$22)+(F17*'Parte 2'!$C$23)+(G17*'Parte 2'!$C$24)+(H17*'Parte 2'!$C$25)+(N17*'Parte 2'!$C$26)</f>
        <v>0</v>
      </c>
    </row>
    <row r="18" spans="1:16" x14ac:dyDescent="0.2">
      <c r="A18" s="309"/>
      <c r="B18" s="67" t="s">
        <v>147</v>
      </c>
      <c r="C18" s="150">
        <v>0</v>
      </c>
      <c r="D18" s="150">
        <v>0</v>
      </c>
      <c r="E18" s="150">
        <v>0</v>
      </c>
      <c r="F18" s="150">
        <v>0</v>
      </c>
      <c r="G18" s="150">
        <v>0</v>
      </c>
      <c r="H18" s="150">
        <v>0</v>
      </c>
      <c r="I18" s="150">
        <v>0</v>
      </c>
      <c r="J18" s="150">
        <v>0</v>
      </c>
      <c r="K18" s="150">
        <v>0</v>
      </c>
      <c r="L18" s="150">
        <v>0</v>
      </c>
      <c r="M18" s="150">
        <v>0</v>
      </c>
      <c r="N18" s="150">
        <v>0</v>
      </c>
      <c r="O18" s="184">
        <f>(C18*'Parte 2'!$C$20)+(D18*'Parte 2'!$C$21)+(E18*'Parte 2'!$C$22)+(F18*'Parte 2'!$C$23)+(G18*'Parte 2'!$C$24)+(H18*'Parte 2'!$C$25)+(N18*'Parte 2'!$C$26)</f>
        <v>0</v>
      </c>
    </row>
    <row r="19" spans="1:16" x14ac:dyDescent="0.2">
      <c r="A19" s="310"/>
      <c r="B19" s="68" t="s">
        <v>155</v>
      </c>
      <c r="C19" s="151">
        <v>0</v>
      </c>
      <c r="D19" s="151">
        <v>0</v>
      </c>
      <c r="E19" s="151">
        <v>0</v>
      </c>
      <c r="F19" s="151">
        <v>0</v>
      </c>
      <c r="G19" s="151">
        <v>0</v>
      </c>
      <c r="H19" s="151">
        <v>0</v>
      </c>
      <c r="I19" s="151">
        <v>0</v>
      </c>
      <c r="J19" s="151">
        <v>0</v>
      </c>
      <c r="K19" s="151">
        <v>0</v>
      </c>
      <c r="L19" s="151">
        <v>0</v>
      </c>
      <c r="M19" s="151">
        <v>0</v>
      </c>
      <c r="N19" s="151">
        <v>0</v>
      </c>
      <c r="O19" s="184">
        <f>(C19*'Parte 2'!$C$20)+(D19*'Parte 2'!$C$21)+(E19*'Parte 2'!$C$22)+(F19*'Parte 2'!$C$23)+(G19*'Parte 2'!$C$24)+(H19*'Parte 2'!$C$25)+(N19*'Parte 2'!$C$26)</f>
        <v>0</v>
      </c>
    </row>
    <row r="20" spans="1:16" x14ac:dyDescent="0.2">
      <c r="A20" s="315" t="s">
        <v>162</v>
      </c>
      <c r="B20" s="69" t="s">
        <v>156</v>
      </c>
      <c r="C20" s="70">
        <f>ROUND((IF(C19&gt;=(C10*'Bases de Cálculo'!$B$2), 'Parte 3'!C10*'Bases de Cálculo'!$B$2, 'Parte 3'!C19)),2)</f>
        <v>0</v>
      </c>
      <c r="D20" s="70">
        <f>ROUND((IF(D19&gt;=(D10*'Bases de Cálculo'!$B$2), 'Parte 3'!D10*'Bases de Cálculo'!$B$2, 'Parte 3'!D19)),2)</f>
        <v>0</v>
      </c>
      <c r="E20" s="70">
        <f>ROUND((IF(E19&gt;=(E10*'Bases de Cálculo'!$B$2), 'Parte 3'!E10*'Bases de Cálculo'!$B$2, 'Parte 3'!E19)),2)</f>
        <v>0</v>
      </c>
      <c r="F20" s="70">
        <f>ROUND((IF(F19&gt;=(F10*'Bases de Cálculo'!$B$2), 'Parte 3'!F10*'Bases de Cálculo'!$B$2, 'Parte 3'!F19)),2)</f>
        <v>0</v>
      </c>
      <c r="G20" s="70">
        <f>ROUND((IF(G19&gt;=(G10*'Bases de Cálculo'!$B$2), 'Parte 3'!G10*'Bases de Cálculo'!$B$2, 'Parte 3'!G19)),2)</f>
        <v>0</v>
      </c>
      <c r="H20" s="70">
        <f>ROUND((IF(H19&gt;=(H10*'Bases de Cálculo'!$B$2), 'Parte 3'!H10*'Bases de Cálculo'!$B$2, 'Parte 3'!H19)),2)</f>
        <v>0</v>
      </c>
      <c r="I20" s="70">
        <f>ROUND((IF(I19&gt;=(I10*'Bases de Cálculo'!$B$2), 'Parte 3'!I10*'Bases de Cálculo'!$B$2, 'Parte 3'!I19)),2)</f>
        <v>0</v>
      </c>
      <c r="J20" s="70">
        <f>ROUND((IF(J19&gt;=(J10*'Bases de Cálculo'!$B$2), 'Parte 3'!J10*'Bases de Cálculo'!$B$2, 'Parte 3'!J19)),2)</f>
        <v>0</v>
      </c>
      <c r="K20" s="70">
        <f>ROUND((IF(K19&gt;=(K10*'Bases de Cálculo'!$B$2), 'Parte 3'!K10*'Bases de Cálculo'!$B$2, 'Parte 3'!K19)),2)</f>
        <v>0</v>
      </c>
      <c r="L20" s="70">
        <f>ROUND((IF(L19&gt;=(L10*'Bases de Cálculo'!$B$2), 'Parte 3'!L10*'Bases de Cálculo'!$B$2, 'Parte 3'!L19)),2)</f>
        <v>0</v>
      </c>
      <c r="M20" s="70">
        <f>ROUND((IF(M19&gt;=(M10*'Bases de Cálculo'!$B$2), 'Parte 3'!M10*'Bases de Cálculo'!$B$2, 'Parte 3'!M19)),2)</f>
        <v>0</v>
      </c>
      <c r="N20" s="70">
        <f>ROUND((IF(N19&gt;=(N10*'Bases de Cálculo'!$B$2), 'Parte 3'!N10*'Bases de Cálculo'!$B$2, 'Parte 3'!N19)),2)</f>
        <v>0</v>
      </c>
      <c r="O20" s="184">
        <f>(C20*'Parte 2'!$C$20)+(D20*'Parte 2'!$C$21)+(E20*'Parte 2'!$C$22)+(F20*'Parte 2'!$C$23)+(G20*'Parte 2'!$C$24)+(H20*'Parte 2'!$C$25)+(N20*'Parte 2'!$C$26)</f>
        <v>0</v>
      </c>
    </row>
    <row r="21" spans="1:16" x14ac:dyDescent="0.2">
      <c r="A21" s="316"/>
      <c r="B21" s="71" t="s">
        <v>2</v>
      </c>
      <c r="C21" s="72">
        <f>ROUND((C19-C20), 2)</f>
        <v>0</v>
      </c>
      <c r="D21" s="72">
        <f t="shared" ref="D21:N21" si="0">ROUND((D19-D20), 2)</f>
        <v>0</v>
      </c>
      <c r="E21" s="72">
        <f t="shared" si="0"/>
        <v>0</v>
      </c>
      <c r="F21" s="72">
        <f t="shared" si="0"/>
        <v>0</v>
      </c>
      <c r="G21" s="72">
        <f t="shared" si="0"/>
        <v>0</v>
      </c>
      <c r="H21" s="72">
        <f t="shared" si="0"/>
        <v>0</v>
      </c>
      <c r="I21" s="72">
        <f t="shared" ref="I21:M21" si="1">ROUND((I19-I20), 2)</f>
        <v>0</v>
      </c>
      <c r="J21" s="72">
        <f t="shared" si="1"/>
        <v>0</v>
      </c>
      <c r="K21" s="72">
        <f t="shared" si="1"/>
        <v>0</v>
      </c>
      <c r="L21" s="72">
        <f t="shared" si="1"/>
        <v>0</v>
      </c>
      <c r="M21" s="72">
        <f t="shared" si="1"/>
        <v>0</v>
      </c>
      <c r="N21" s="72">
        <f t="shared" si="0"/>
        <v>0</v>
      </c>
      <c r="O21" s="184">
        <f>(C21*'Parte 2'!$C$20)+(D21*'Parte 2'!$C$21)+(E21*'Parte 2'!$C$22)+(F21*'Parte 2'!$C$23)+(G21*'Parte 2'!$C$24)+(H21*'Parte 2'!$C$25)+(N21*'Parte 2'!$C$26)</f>
        <v>0</v>
      </c>
    </row>
    <row r="22" spans="1:16" x14ac:dyDescent="0.2">
      <c r="A22" s="316"/>
      <c r="B22" s="73" t="s">
        <v>152</v>
      </c>
      <c r="C22" s="72">
        <f>ROUND((IF(SUM(C10:C14)&lt;='Bases de Cálculo'!$B$6,((VLOOKUP(C8, 'Parte 2'!$A$19:$I$41,9,FALSE))*'Bases de Cálculo'!$B$5), 0)),2)</f>
        <v>0</v>
      </c>
      <c r="D22" s="72">
        <f>ROUND((IF(SUM(D10:D14)&lt;='Bases de Cálculo'!$B$6,((VLOOKUP(D8, 'Parte 2'!$A$19:$I$41,9,FALSE))*'Bases de Cálculo'!$B$5), 0)),2)</f>
        <v>0</v>
      </c>
      <c r="E22" s="72">
        <f>ROUND((IF(SUM(E10:E14)&lt;='Bases de Cálculo'!$B$6,((VLOOKUP(E8, 'Parte 2'!$A$19:$I$41,9,FALSE))*'Bases de Cálculo'!$B$5), 0)),2)</f>
        <v>0</v>
      </c>
      <c r="F22" s="72">
        <f>ROUND((IF(SUM(F10:F14)&lt;='Bases de Cálculo'!$B$6,((VLOOKUP(F8, 'Parte 2'!$A$19:$I$41,9,FALSE))*'Bases de Cálculo'!$B$5), 0)),2)</f>
        <v>0</v>
      </c>
      <c r="G22" s="72">
        <f>ROUND((IF(SUM(G10:G14)&lt;='Bases de Cálculo'!$B$6,((VLOOKUP(G8, 'Parte 2'!$A$19:$I$41,9,FALSE))*'Bases de Cálculo'!$B$5), 0)),2)</f>
        <v>0</v>
      </c>
      <c r="H22" s="72">
        <f>ROUND((IF(SUM(H10:H14)&lt;='Bases de Cálculo'!$B$6,((VLOOKUP(H8, 'Parte 2'!$A$19:$I$41,9,FALSE))*'Bases de Cálculo'!$B$5), 0)),2)</f>
        <v>0</v>
      </c>
      <c r="I22" s="72">
        <f>ROUND((IF(SUM(I10:I14)&lt;='Bases de Cálculo'!$B$6,((VLOOKUP(I8, 'Parte 2'!$A$19:$I$41,9,FALSE))*'Bases de Cálculo'!$B$5), 0)),2)</f>
        <v>0</v>
      </c>
      <c r="J22" s="72">
        <f>ROUND((IF(SUM(J10:J14)&lt;='Bases de Cálculo'!$B$6,((VLOOKUP(J8, 'Parte 2'!$A$19:$I$41,9,FALSE))*'Bases de Cálculo'!$B$5), 0)),2)</f>
        <v>0</v>
      </c>
      <c r="K22" s="72">
        <f>ROUND((IF(SUM(K10:K14)&lt;='Bases de Cálculo'!$B$6,((VLOOKUP(K8, 'Parte 2'!$A$19:$I$41,9,FALSE))*'Bases de Cálculo'!$B$5), 0)),2)</f>
        <v>0</v>
      </c>
      <c r="L22" s="72">
        <f>ROUND((IF(SUM(L10:L14)&lt;='Bases de Cálculo'!$B$6,((VLOOKUP(L8, 'Parte 2'!$A$19:$I$41,9,FALSE))*'Bases de Cálculo'!$B$5), 0)),2)</f>
        <v>0</v>
      </c>
      <c r="M22" s="72">
        <f>ROUND((IF(SUM(M10:M14)&lt;='Bases de Cálculo'!$B$6,((VLOOKUP(M8, 'Parte 2'!$A$19:$I$41,9,FALSE))*'Bases de Cálculo'!$B$5), 0)),2)</f>
        <v>0</v>
      </c>
      <c r="N22" s="72">
        <f>ROUND((IF(SUM(N10:N14)&lt;='Bases de Cálculo'!$B$6,((VLOOKUP(N8, 'Parte 2'!$A$19:$I$41,9,FALSE))*'Bases de Cálculo'!$B$5), 0)),2)</f>
        <v>0</v>
      </c>
      <c r="O22" s="184">
        <f>(C22*'Parte 2'!$C$20)+(D22*'Parte 2'!$C$21)+(E22*'Parte 2'!$C$22)+(F22*'Parte 2'!$C$23)+(G22*'Parte 2'!$C$24)+(H22*'Parte 2'!$C$25)+(N22*'Parte 2'!$C$26)</f>
        <v>0</v>
      </c>
    </row>
    <row r="23" spans="1:16" x14ac:dyDescent="0.2">
      <c r="A23" s="316"/>
      <c r="B23" s="74" t="s">
        <v>153</v>
      </c>
      <c r="C23" s="72">
        <f>ROUND((IF(SUM(C10:C14)&lt;='Bases de Cálculo'!$F$3,SUM(C10:C14)*'Bases de Cálculo'!$G$3,IF(SUM(C10:C14)&lt;='Bases de Cálculo'!$F$4,(((SUM(C10:C14)-'Bases de Cálculo'!$F$3)*'Bases de Cálculo'!$G$4)+'Bases de Cálculo'!$H$3), IF(SUM(C10:C14)&lt;='Bases de Cálculo'!$F$5, (((SUM(C10:C14)-'Bases de Cálculo'!$F$4)*'Bases de Cálculo'!$G$5)+'Bases de Cálculo'!$H$3+'Bases de Cálculo'!$H$4), IF(SUM(C10:C14)&lt;='Bases de Cálculo'!$F$6, (((SUM(C10:C14)-'Bases de Cálculo'!$F$5)*'Bases de Cálculo'!$G$6)+'Bases de Cálculo'!$H$3+'Bases de Cálculo'!$H$4+'Bases de Cálculo'!$H$5), SUM('Bases de Cálculo'!$H$3:$H$6)))))),2)</f>
        <v>0</v>
      </c>
      <c r="D23" s="72">
        <f>ROUND((IF(SUM(D10:D14)&lt;='Bases de Cálculo'!$F$3,SUM(D10:D14)*'Bases de Cálculo'!$G$3,IF(SUM(D10:D14)&lt;='Bases de Cálculo'!$F$4,(((SUM(D10:D14)-'Bases de Cálculo'!$F$3)*'Bases de Cálculo'!$G$4)+'Bases de Cálculo'!$H$3), IF(SUM(D10:D14)&lt;='Bases de Cálculo'!$F$5, (((SUM(D10:D14)-'Bases de Cálculo'!$F$4)*'Bases de Cálculo'!$G$5)+'Bases de Cálculo'!$H$3+'Bases de Cálculo'!$H$4), IF(SUM(D10:D14)&lt;='Bases de Cálculo'!$F$6, (((SUM(D10:D14)-'Bases de Cálculo'!$F$5)*'Bases de Cálculo'!$G$6)+'Bases de Cálculo'!$H$3+'Bases de Cálculo'!$H$4+'Bases de Cálculo'!$H$5), SUM('Bases de Cálculo'!$H$3:$H$6)))))),2)</f>
        <v>0</v>
      </c>
      <c r="E23" s="72">
        <f>ROUND((IF(SUM(E10:E14)&lt;='Bases de Cálculo'!$F$3,SUM(E10:E14)*'Bases de Cálculo'!$G$3,IF(SUM(E10:E14)&lt;='Bases de Cálculo'!$F$4,(((SUM(E10:E14)-'Bases de Cálculo'!$F$3)*'Bases de Cálculo'!$G$4)+'Bases de Cálculo'!$H$3), IF(SUM(E10:E14)&lt;='Bases de Cálculo'!$F$5, (((SUM(E10:E14)-'Bases de Cálculo'!$F$4)*'Bases de Cálculo'!$G$5)+'Bases de Cálculo'!$H$3+'Bases de Cálculo'!$H$4), IF(SUM(E10:E14)&lt;='Bases de Cálculo'!$F$6, (((SUM(E10:E14)-'Bases de Cálculo'!$F$5)*'Bases de Cálculo'!$G$6)+'Bases de Cálculo'!$H$3+'Bases de Cálculo'!$H$4+'Bases de Cálculo'!$H$5), SUM('Bases de Cálculo'!$H$3:$H$6)))))),2)</f>
        <v>0</v>
      </c>
      <c r="F23" s="72">
        <f>ROUND((IF(SUM(F10:F14)&lt;='Bases de Cálculo'!$F$3,SUM(F10:F14)*'Bases de Cálculo'!$G$3,IF(SUM(F10:F14)&lt;='Bases de Cálculo'!$F$4,(((SUM(F10:F14)-'Bases de Cálculo'!$F$3)*'Bases de Cálculo'!$G$4)+'Bases de Cálculo'!$H$3), IF(SUM(F10:F14)&lt;='Bases de Cálculo'!$F$5, (((SUM(F10:F14)-'Bases de Cálculo'!$F$4)*'Bases de Cálculo'!$G$5)+'Bases de Cálculo'!$H$3+'Bases de Cálculo'!$H$4), IF(SUM(F10:F14)&lt;='Bases de Cálculo'!$F$6, (((SUM(F10:F14)-'Bases de Cálculo'!$F$5)*'Bases de Cálculo'!$G$6)+'Bases de Cálculo'!$H$3+'Bases de Cálculo'!$H$4+'Bases de Cálculo'!$H$5), SUM('Bases de Cálculo'!$H$3:$H$6)))))),2)</f>
        <v>0</v>
      </c>
      <c r="G23" s="72">
        <f>ROUND((IF(SUM(G10:G14)&lt;='Bases de Cálculo'!$F$3,SUM(G10:G14)*'Bases de Cálculo'!$G$3,IF(SUM(G10:G14)&lt;='Bases de Cálculo'!$F$4,(((SUM(G10:G14)-'Bases de Cálculo'!$F$3)*'Bases de Cálculo'!$G$4)+'Bases de Cálculo'!$H$3), IF(SUM(G10:G14)&lt;='Bases de Cálculo'!$F$5, (((SUM(G10:G14)-'Bases de Cálculo'!$F$4)*'Bases de Cálculo'!$G$5)+'Bases de Cálculo'!$H$3+'Bases de Cálculo'!$H$4), IF(SUM(G10:G14)&lt;='Bases de Cálculo'!$F$6, (((SUM(G10:G14)-'Bases de Cálculo'!$F$5)*'Bases de Cálculo'!$G$6)+'Bases de Cálculo'!$H$3+'Bases de Cálculo'!$H$4+'Bases de Cálculo'!$H$5), SUM('Bases de Cálculo'!$H$3:$H$6)))))),2)</f>
        <v>0</v>
      </c>
      <c r="H23" s="72">
        <f>ROUND((IF(SUM(H10:H14)&lt;='Bases de Cálculo'!$F$3,SUM(H10:H14)*'Bases de Cálculo'!$G$3,IF(SUM(H10:H14)&lt;='Bases de Cálculo'!$F$4,(((SUM(H10:H14)-'Bases de Cálculo'!$F$3)*'Bases de Cálculo'!$G$4)+'Bases de Cálculo'!$H$3), IF(SUM(H10:H14)&lt;='Bases de Cálculo'!$F$5, (((SUM(H10:H14)-'Bases de Cálculo'!$F$4)*'Bases de Cálculo'!$G$5)+'Bases de Cálculo'!$H$3+'Bases de Cálculo'!$H$4), IF(SUM(H10:H14)&lt;='Bases de Cálculo'!$F$6, (((SUM(H10:H14)-'Bases de Cálculo'!$F$5)*'Bases de Cálculo'!$G$6)+'Bases de Cálculo'!$H$3+'Bases de Cálculo'!$H$4+'Bases de Cálculo'!$H$5), SUM('Bases de Cálculo'!$H$3:$H$6)))))),2)</f>
        <v>0</v>
      </c>
      <c r="I23" s="72">
        <f>ROUND((IF(SUM(I10:I14)&lt;='Bases de Cálculo'!$F$3,SUM(I10:I14)*'Bases de Cálculo'!$G$3,IF(SUM(I10:I14)&lt;='Bases de Cálculo'!$F$4,(((SUM(I10:I14)-'Bases de Cálculo'!$F$3)*'Bases de Cálculo'!$G$4)+'Bases de Cálculo'!$H$3), IF(SUM(I10:I14)&lt;='Bases de Cálculo'!$F$5, (((SUM(I10:I14)-'Bases de Cálculo'!$F$4)*'Bases de Cálculo'!$G$5)+'Bases de Cálculo'!$H$3+'Bases de Cálculo'!$H$4), IF(SUM(I10:I14)&lt;='Bases de Cálculo'!$F$6, (((SUM(I10:I14)-'Bases de Cálculo'!$F$5)*'Bases de Cálculo'!$G$6)+'Bases de Cálculo'!$H$3+'Bases de Cálculo'!$H$4+'Bases de Cálculo'!$H$5), SUM('Bases de Cálculo'!$H$3:$H$6)))))),2)</f>
        <v>0</v>
      </c>
      <c r="J23" s="72">
        <f>ROUND((IF(SUM(J10:J14)&lt;='Bases de Cálculo'!$F$3,SUM(J10:J14)*'Bases de Cálculo'!$G$3,IF(SUM(J10:J14)&lt;='Bases de Cálculo'!$F$4,(((SUM(J10:J14)-'Bases de Cálculo'!$F$3)*'Bases de Cálculo'!$G$4)+'Bases de Cálculo'!$H$3), IF(SUM(J10:J14)&lt;='Bases de Cálculo'!$F$5, (((SUM(J10:J14)-'Bases de Cálculo'!$F$4)*'Bases de Cálculo'!$G$5)+'Bases de Cálculo'!$H$3+'Bases de Cálculo'!$H$4), IF(SUM(J10:J14)&lt;='Bases de Cálculo'!$F$6, (((SUM(J10:J14)-'Bases de Cálculo'!$F$5)*'Bases de Cálculo'!$G$6)+'Bases de Cálculo'!$H$3+'Bases de Cálculo'!$H$4+'Bases de Cálculo'!$H$5), SUM('Bases de Cálculo'!$H$3:$H$6)))))),2)</f>
        <v>0</v>
      </c>
      <c r="K23" s="72">
        <f>ROUND((IF(SUM(K10:K14)&lt;='Bases de Cálculo'!$F$3,SUM(K10:K14)*'Bases de Cálculo'!$G$3,IF(SUM(K10:K14)&lt;='Bases de Cálculo'!$F$4,(((SUM(K10:K14)-'Bases de Cálculo'!$F$3)*'Bases de Cálculo'!$G$4)+'Bases de Cálculo'!$H$3), IF(SUM(K10:K14)&lt;='Bases de Cálculo'!$F$5, (((SUM(K10:K14)-'Bases de Cálculo'!$F$4)*'Bases de Cálculo'!$G$5)+'Bases de Cálculo'!$H$3+'Bases de Cálculo'!$H$4), IF(SUM(K10:K14)&lt;='Bases de Cálculo'!$F$6, (((SUM(K10:K14)-'Bases de Cálculo'!$F$5)*'Bases de Cálculo'!$G$6)+'Bases de Cálculo'!$H$3+'Bases de Cálculo'!$H$4+'Bases de Cálculo'!$H$5), SUM('Bases de Cálculo'!$H$3:$H$6)))))),2)</f>
        <v>0</v>
      </c>
      <c r="L23" s="72">
        <f>ROUND((IF(SUM(L10:L14)&lt;='Bases de Cálculo'!$F$3,SUM(L10:L14)*'Bases de Cálculo'!$G$3,IF(SUM(L10:L14)&lt;='Bases de Cálculo'!$F$4,(((SUM(L10:L14)-'Bases de Cálculo'!$F$3)*'Bases de Cálculo'!$G$4)+'Bases de Cálculo'!$H$3), IF(SUM(L10:L14)&lt;='Bases de Cálculo'!$F$5, (((SUM(L10:L14)-'Bases de Cálculo'!$F$4)*'Bases de Cálculo'!$G$5)+'Bases de Cálculo'!$H$3+'Bases de Cálculo'!$H$4), IF(SUM(L10:L14)&lt;='Bases de Cálculo'!$F$6, (((SUM(L10:L14)-'Bases de Cálculo'!$F$5)*'Bases de Cálculo'!$G$6)+'Bases de Cálculo'!$H$3+'Bases de Cálculo'!$H$4+'Bases de Cálculo'!$H$5), SUM('Bases de Cálculo'!$H$3:$H$6)))))),2)</f>
        <v>0</v>
      </c>
      <c r="M23" s="72">
        <f>ROUND((IF(SUM(M10:M14)&lt;='Bases de Cálculo'!$F$3,SUM(M10:M14)*'Bases de Cálculo'!$G$3,IF(SUM(M10:M14)&lt;='Bases de Cálculo'!$F$4,(((SUM(M10:M14)-'Bases de Cálculo'!$F$3)*'Bases de Cálculo'!$G$4)+'Bases de Cálculo'!$H$3), IF(SUM(M10:M14)&lt;='Bases de Cálculo'!$F$5, (((SUM(M10:M14)-'Bases de Cálculo'!$F$4)*'Bases de Cálculo'!$G$5)+'Bases de Cálculo'!$H$3+'Bases de Cálculo'!$H$4), IF(SUM(M10:M14)&lt;='Bases de Cálculo'!$F$6, (((SUM(M10:M14)-'Bases de Cálculo'!$F$5)*'Bases de Cálculo'!$G$6)+'Bases de Cálculo'!$H$3+'Bases de Cálculo'!$H$4+'Bases de Cálculo'!$H$5), SUM('Bases de Cálculo'!$H$3:$H$6)))))),2)</f>
        <v>0</v>
      </c>
      <c r="N23" s="72">
        <f>ROUND((IF(SUM(N10:N14)&lt;='Bases de Cálculo'!$F$3,SUM(N10:N14)*'Bases de Cálculo'!$G$3,IF(SUM(N10:N14)&lt;='Bases de Cálculo'!$F$4,(((SUM(N10:N14)-'Bases de Cálculo'!$F$3)*'Bases de Cálculo'!$G$4)+'Bases de Cálculo'!$H$3), IF(SUM(N10:N14)&lt;='Bases de Cálculo'!$F$5, (((SUM(N10:N14)-'Bases de Cálculo'!$F$4)*'Bases de Cálculo'!$G$5)+'Bases de Cálculo'!$H$3+'Bases de Cálculo'!$H$4), IF(SUM(N10:N14)&lt;='Bases de Cálculo'!$F$6, (((SUM(N10:N14)-'Bases de Cálculo'!$F$5)*'Bases de Cálculo'!$G$6)+'Bases de Cálculo'!$H$3+'Bases de Cálculo'!$H$4+'Bases de Cálculo'!$H$5), SUM('Bases de Cálculo'!$H$3:$H$6)))))),2)</f>
        <v>0</v>
      </c>
      <c r="O23" s="184">
        <f>(C23*'Parte 2'!$C$20)+(D23*'Parte 2'!$C$21)+(E23*'Parte 2'!$C$22)+(F23*'Parte 2'!$C$23)+(G23*'Parte 2'!$C$24)+(H23*'Parte 2'!$C$25)+(N23*'Parte 2'!$C$26)</f>
        <v>0</v>
      </c>
    </row>
    <row r="24" spans="1:16" x14ac:dyDescent="0.2">
      <c r="A24" s="316"/>
      <c r="B24" s="74" t="s">
        <v>154</v>
      </c>
      <c r="C24" s="72">
        <f>ROUND((VLOOKUP(C8, IRRF_P1!$H$1:$N$101, 7,FALSE)),2)</f>
        <v>0</v>
      </c>
      <c r="D24" s="72">
        <f>ROUND((VLOOKUP(D8, IRRF_P1!$H$1:$N$101, 7,FALSE)),2)</f>
        <v>0</v>
      </c>
      <c r="E24" s="72">
        <f>ROUND((VLOOKUP(E8, IRRF_P1!$H$1:$N$101, 7,FALSE)),2)</f>
        <v>0</v>
      </c>
      <c r="F24" s="72">
        <f>ROUND((VLOOKUP(F8, IRRF_P1!$H$1:$N$101, 7,FALSE)),2)</f>
        <v>0</v>
      </c>
      <c r="G24" s="72">
        <f>ROUND((VLOOKUP(G8, IRRF_P1!$H$1:$N$101, 7,FALSE)),2)</f>
        <v>0</v>
      </c>
      <c r="H24" s="72">
        <f>ROUND((VLOOKUP(H8, IRRF_P1!$H$1:$N$101, 7,FALSE)),2)</f>
        <v>0</v>
      </c>
      <c r="I24" s="72">
        <f>ROUND((VLOOKUP(I8, IRRF_P1!$H$1:$N$101, 7,FALSE)),2)</f>
        <v>0</v>
      </c>
      <c r="J24" s="72">
        <f>ROUND((VLOOKUP(J8, IRRF_P1!$H$1:$N$101, 7,FALSE)),2)</f>
        <v>0</v>
      </c>
      <c r="K24" s="72">
        <f>ROUND((VLOOKUP(K8, IRRF_P1!$H$1:$N$101, 7,FALSE)),2)</f>
        <v>0</v>
      </c>
      <c r="L24" s="72">
        <f>ROUND((VLOOKUP(L8, IRRF_P1!$H$1:$N$101, 7,FALSE)),2)</f>
        <v>0</v>
      </c>
      <c r="M24" s="72">
        <f>ROUND((VLOOKUP(M8, IRRF_P1!$H$1:$N$101, 7,FALSE)),2)</f>
        <v>0</v>
      </c>
      <c r="N24" s="72">
        <f>ROUND((VLOOKUP(N8, IRRF_P1!$H$1:$N$101, 7,FALSE)),2)</f>
        <v>0</v>
      </c>
      <c r="O24" s="184">
        <f>(C24*'Parte 2'!$C$20)+(D24*'Parte 2'!$C$21)+(E24*'Parte 2'!$C$22)+(F24*'Parte 2'!$C$23)+(G24*'Parte 2'!$C$24)+(H24*'Parte 2'!$C$25)+(N24*'Parte 2'!$C$26)</f>
        <v>0</v>
      </c>
    </row>
    <row r="25" spans="1:16" x14ac:dyDescent="0.2">
      <c r="A25" s="316"/>
      <c r="B25" s="74" t="s">
        <v>7</v>
      </c>
      <c r="C25" s="72">
        <f>ROUND((SUM(C10:C14)*'Bases de Cálculo'!$B$7),2)</f>
        <v>0</v>
      </c>
      <c r="D25" s="72">
        <f>ROUND((SUM(D10:D14)*'Bases de Cálculo'!$B$7),2)</f>
        <v>0</v>
      </c>
      <c r="E25" s="72">
        <f>ROUND((SUM(E10:E14)*'Bases de Cálculo'!$B$7),2)</f>
        <v>0</v>
      </c>
      <c r="F25" s="72">
        <f>ROUND((SUM(F10:F14)*'Bases de Cálculo'!$B$7),2)</f>
        <v>0</v>
      </c>
      <c r="G25" s="72">
        <f>ROUND((SUM(G10:G14)*'Bases de Cálculo'!$B$7),2)</f>
        <v>0</v>
      </c>
      <c r="H25" s="72">
        <f>ROUND((SUM(H10:H14)*'Bases de Cálculo'!$B$7),2)</f>
        <v>0</v>
      </c>
      <c r="I25" s="72">
        <f>ROUND((SUM(I10:I14)*'Bases de Cálculo'!$B$7),2)</f>
        <v>0</v>
      </c>
      <c r="J25" s="72">
        <f>ROUND((SUM(J10:J14)*'Bases de Cálculo'!$B$7),2)</f>
        <v>0</v>
      </c>
      <c r="K25" s="72">
        <f>ROUND((SUM(K10:K14)*'Bases de Cálculo'!$B$7),2)</f>
        <v>0</v>
      </c>
      <c r="L25" s="72">
        <f>ROUND((SUM(L10:L14)*'Bases de Cálculo'!$B$7),2)</f>
        <v>0</v>
      </c>
      <c r="M25" s="72">
        <f>ROUND((SUM(M10:M14)*'Bases de Cálculo'!$B$7),2)</f>
        <v>0</v>
      </c>
      <c r="N25" s="72">
        <f>ROUND((SUM(N10:N14)*'Bases de Cálculo'!$B$7),2)</f>
        <v>0</v>
      </c>
      <c r="O25" s="184">
        <f>(C25*'Parte 2'!$C$20)+(D25*'Parte 2'!$C$21)+(E25*'Parte 2'!$C$22)+(F25*'Parte 2'!$C$23)+(G25*'Parte 2'!$C$24)+(H25*'Parte 2'!$C$25)+(N25*'Parte 2'!$C$26)</f>
        <v>0</v>
      </c>
    </row>
    <row r="26" spans="1:16" x14ac:dyDescent="0.2">
      <c r="A26" s="316"/>
      <c r="B26" s="74" t="s">
        <v>157</v>
      </c>
      <c r="C26" s="72">
        <f>ROUND((C23*'Bases de Cálculo'!$B$7),2)</f>
        <v>0</v>
      </c>
      <c r="D26" s="72">
        <f>ROUND((D23*'Bases de Cálculo'!$B$7),2)</f>
        <v>0</v>
      </c>
      <c r="E26" s="72">
        <f>ROUND((E23*'Bases de Cálculo'!$B$7),2)</f>
        <v>0</v>
      </c>
      <c r="F26" s="72">
        <f>ROUND((F23*'Bases de Cálculo'!$B$7),2)</f>
        <v>0</v>
      </c>
      <c r="G26" s="72">
        <f>ROUND((G23*'Bases de Cálculo'!$B$7),2)</f>
        <v>0</v>
      </c>
      <c r="H26" s="72">
        <f>ROUND((H23*'Bases de Cálculo'!$B$7),2)</f>
        <v>0</v>
      </c>
      <c r="I26" s="72">
        <f>ROUND((I23*'Bases de Cálculo'!$B$7),2)</f>
        <v>0</v>
      </c>
      <c r="J26" s="72">
        <f>ROUND((J23*'Bases de Cálculo'!$B$7),2)</f>
        <v>0</v>
      </c>
      <c r="K26" s="72">
        <f>ROUND((K23*'Bases de Cálculo'!$B$7),2)</f>
        <v>0</v>
      </c>
      <c r="L26" s="72">
        <f>ROUND((L23*'Bases de Cálculo'!$B$7),2)</f>
        <v>0</v>
      </c>
      <c r="M26" s="72">
        <f>ROUND((M23*'Bases de Cálculo'!$B$7),2)</f>
        <v>0</v>
      </c>
      <c r="N26" s="72">
        <f>ROUND((N23*'Bases de Cálculo'!$B$7),2)</f>
        <v>0</v>
      </c>
      <c r="O26" s="184">
        <f>(C26*'Parte 2'!$C$20)+(D26*'Parte 2'!$C$21)+(E26*'Parte 2'!$C$22)+(F26*'Parte 2'!$C$23)+(G26*'Parte 2'!$C$24)+(H26*'Parte 2'!$C$25)+(N26*'Parte 2'!$C$26)</f>
        <v>0</v>
      </c>
    </row>
    <row r="27" spans="1:16" x14ac:dyDescent="0.2">
      <c r="A27" s="316"/>
      <c r="B27" s="74" t="s">
        <v>160</v>
      </c>
      <c r="C27" s="72">
        <f>ROUND((IF(C24&lt;=0,0,(C24*'Bases de Cálculo'!$B$7))),2)</f>
        <v>0</v>
      </c>
      <c r="D27" s="72">
        <f>ROUND((IF(D24&lt;=0,0,(D24*'Bases de Cálculo'!$B$7))),2)</f>
        <v>0</v>
      </c>
      <c r="E27" s="72">
        <f>ROUND((IF(E24&lt;=0,0,(E24*'Bases de Cálculo'!$B$7))),2)</f>
        <v>0</v>
      </c>
      <c r="F27" s="72">
        <f>ROUND((IF(F24&lt;=0,0,(F24*'Bases de Cálculo'!$B$7))),2)</f>
        <v>0</v>
      </c>
      <c r="G27" s="72">
        <f>ROUND((IF(G24&lt;=0,0,(G24*'Bases de Cálculo'!$B$7))),2)</f>
        <v>0</v>
      </c>
      <c r="H27" s="72">
        <f>ROUND((IF(H24&lt;=0,0,(H24*'Bases de Cálculo'!$B$7))),2)</f>
        <v>0</v>
      </c>
      <c r="I27" s="72">
        <f>ROUND((IF(I24&lt;=0,0,(I24*'Bases de Cálculo'!$B$7))),2)</f>
        <v>0</v>
      </c>
      <c r="J27" s="72">
        <f>ROUND((IF(J24&lt;=0,0,(J24*'Bases de Cálculo'!$B$7))),2)</f>
        <v>0</v>
      </c>
      <c r="K27" s="72">
        <f>ROUND((IF(K24&lt;=0,0,(K24*'Bases de Cálculo'!$B$7))),2)</f>
        <v>0</v>
      </c>
      <c r="L27" s="72">
        <f>ROUND((IF(L24&lt;=0,0,(L24*'Bases de Cálculo'!$B$7))),2)</f>
        <v>0</v>
      </c>
      <c r="M27" s="72">
        <f>ROUND((IF(M24&lt;=0,0,(M24*'Bases de Cálculo'!$B$7))),2)</f>
        <v>0</v>
      </c>
      <c r="N27" s="72">
        <f>ROUND((IF(N24&lt;=0,0,(N24*'Bases de Cálculo'!$B$7))),2)</f>
        <v>0</v>
      </c>
      <c r="O27" s="184">
        <f>(C27*'Parte 2'!$C$20)+(D27*'Parte 2'!$C$21)+(E27*'Parte 2'!$C$22)+(F27*'Parte 2'!$C$23)+(G27*'Parte 2'!$C$24)+(H27*'Parte 2'!$C$25)+(N27*'Parte 2'!$C$26)</f>
        <v>0</v>
      </c>
    </row>
    <row r="28" spans="1:16" x14ac:dyDescent="0.2">
      <c r="A28" s="316"/>
      <c r="B28" s="74" t="s">
        <v>8</v>
      </c>
      <c r="C28" s="72">
        <f>ROUND((SUM(C10:C14)/12),2)</f>
        <v>0</v>
      </c>
      <c r="D28" s="72">
        <f t="shared" ref="D28:N28" si="2">ROUND((SUM(D10:D14)/12),2)</f>
        <v>0</v>
      </c>
      <c r="E28" s="72">
        <f t="shared" si="2"/>
        <v>0</v>
      </c>
      <c r="F28" s="72">
        <f t="shared" si="2"/>
        <v>0</v>
      </c>
      <c r="G28" s="72">
        <f t="shared" si="2"/>
        <v>0</v>
      </c>
      <c r="H28" s="72">
        <f t="shared" si="2"/>
        <v>0</v>
      </c>
      <c r="I28" s="72">
        <f t="shared" ref="I28:M28" si="3">ROUND((SUM(I10:I14)/12),2)</f>
        <v>0</v>
      </c>
      <c r="J28" s="72">
        <f t="shared" si="3"/>
        <v>0</v>
      </c>
      <c r="K28" s="72">
        <f t="shared" si="3"/>
        <v>0</v>
      </c>
      <c r="L28" s="72">
        <f t="shared" si="3"/>
        <v>0</v>
      </c>
      <c r="M28" s="72">
        <f t="shared" si="3"/>
        <v>0</v>
      </c>
      <c r="N28" s="72">
        <f t="shared" si="2"/>
        <v>0</v>
      </c>
      <c r="O28" s="184">
        <f>(C28*'Parte 2'!$C$20)+(D28*'Parte 2'!$C$21)+(E28*'Parte 2'!$C$22)+(F28*'Parte 2'!$C$23)+(G28*'Parte 2'!$C$24)+(H28*'Parte 2'!$C$25)+(N28*'Parte 2'!$C$26)</f>
        <v>0</v>
      </c>
    </row>
    <row r="29" spans="1:16" x14ac:dyDescent="0.2">
      <c r="A29" s="316"/>
      <c r="B29" s="74" t="s">
        <v>158</v>
      </c>
      <c r="C29" s="72">
        <f>ROUND((C23/12),2)</f>
        <v>0</v>
      </c>
      <c r="D29" s="72">
        <f t="shared" ref="D29:N29" si="4">ROUND((D23/12),2)</f>
        <v>0</v>
      </c>
      <c r="E29" s="72">
        <f t="shared" si="4"/>
        <v>0</v>
      </c>
      <c r="F29" s="72">
        <f t="shared" si="4"/>
        <v>0</v>
      </c>
      <c r="G29" s="72">
        <f t="shared" si="4"/>
        <v>0</v>
      </c>
      <c r="H29" s="72">
        <f t="shared" si="4"/>
        <v>0</v>
      </c>
      <c r="I29" s="72">
        <f t="shared" ref="I29:M29" si="5">ROUND((I23/12),2)</f>
        <v>0</v>
      </c>
      <c r="J29" s="72">
        <f t="shared" si="5"/>
        <v>0</v>
      </c>
      <c r="K29" s="72">
        <f t="shared" si="5"/>
        <v>0</v>
      </c>
      <c r="L29" s="72">
        <f t="shared" si="5"/>
        <v>0</v>
      </c>
      <c r="M29" s="72">
        <f t="shared" si="5"/>
        <v>0</v>
      </c>
      <c r="N29" s="72">
        <f t="shared" si="4"/>
        <v>0</v>
      </c>
      <c r="O29" s="184">
        <f>(C29*'Parte 2'!$C$20)+(D29*'Parte 2'!$C$21)+(E29*'Parte 2'!$C$22)+(F29*'Parte 2'!$C$23)+(G29*'Parte 2'!$C$24)+(H29*'Parte 2'!$C$25)+(N29*'Parte 2'!$C$26)</f>
        <v>0</v>
      </c>
      <c r="P29" s="183"/>
    </row>
    <row r="30" spans="1:16" x14ac:dyDescent="0.2">
      <c r="A30" s="316"/>
      <c r="B30" s="74" t="s">
        <v>159</v>
      </c>
      <c r="C30" s="72">
        <f>ROUND((IF(C24&lt;=0,0,(C24/12))),2)</f>
        <v>0</v>
      </c>
      <c r="D30" s="72">
        <f t="shared" ref="D30:N30" si="6">ROUND((IF(D24&lt;=0,0,(D24/12))),2)</f>
        <v>0</v>
      </c>
      <c r="E30" s="72">
        <f t="shared" si="6"/>
        <v>0</v>
      </c>
      <c r="F30" s="72">
        <f t="shared" si="6"/>
        <v>0</v>
      </c>
      <c r="G30" s="72">
        <f t="shared" si="6"/>
        <v>0</v>
      </c>
      <c r="H30" s="72">
        <f t="shared" si="6"/>
        <v>0</v>
      </c>
      <c r="I30" s="72">
        <f t="shared" ref="I30:M30" si="7">ROUND((IF(I24&lt;=0,0,(I24/12))),2)</f>
        <v>0</v>
      </c>
      <c r="J30" s="72">
        <f t="shared" si="7"/>
        <v>0</v>
      </c>
      <c r="K30" s="72">
        <f t="shared" si="7"/>
        <v>0</v>
      </c>
      <c r="L30" s="72">
        <f t="shared" si="7"/>
        <v>0</v>
      </c>
      <c r="M30" s="72">
        <f t="shared" si="7"/>
        <v>0</v>
      </c>
      <c r="N30" s="72">
        <f t="shared" si="6"/>
        <v>0</v>
      </c>
      <c r="O30" s="184">
        <f>(C30*'Parte 2'!$C$20)+(D30*'Parte 2'!$C$21)+(E30*'Parte 2'!$C$22)+(F30*'Parte 2'!$C$23)+(G30*'Parte 2'!$C$24)+(H30*'Parte 2'!$C$25)+(N30*'Parte 2'!$C$26)</f>
        <v>0</v>
      </c>
    </row>
    <row r="31" spans="1:16" x14ac:dyDescent="0.2">
      <c r="A31" s="316"/>
      <c r="B31" s="74" t="s">
        <v>3</v>
      </c>
      <c r="C31" s="72">
        <f>ROUND((IF('Parte 2'!$H$13="SIM", SUM('Parte 3'!C10:C14,'Parte 3'!C25:C25,C28)*'Bases de Cálculo'!$B$3, 0)),2)</f>
        <v>0</v>
      </c>
      <c r="D31" s="72">
        <f>ROUND((IF('Parte 2'!$H$13="SIM", SUM('Parte 3'!D10:D14,'Parte 3'!D25:D25,D28)*'Bases de Cálculo'!$B$3, 0)),2)</f>
        <v>0</v>
      </c>
      <c r="E31" s="72">
        <f>ROUND((IF('Parte 2'!$H$13="SIM", SUM('Parte 3'!E10:E14,'Parte 3'!E25:E25,E28)*'Bases de Cálculo'!$B$3, 0)),2)</f>
        <v>0</v>
      </c>
      <c r="F31" s="72">
        <f>ROUND((IF('Parte 2'!$H$13="SIM", SUM('Parte 3'!F10:F14,'Parte 3'!F25:F25,F28)*'Bases de Cálculo'!$B$3, 0)),2)</f>
        <v>0</v>
      </c>
      <c r="G31" s="72">
        <f>ROUND((IF('Parte 2'!$H$13="SIM", SUM('Parte 3'!G10:G14,'Parte 3'!G25:G25,G28)*'Bases de Cálculo'!$B$3, 0)),2)</f>
        <v>0</v>
      </c>
      <c r="H31" s="72">
        <f>ROUND((IF('Parte 2'!$H$13="SIM", SUM('Parte 3'!H10:H14,'Parte 3'!H25:H25,H28)*'Bases de Cálculo'!$B$3, 0)),2)</f>
        <v>0</v>
      </c>
      <c r="I31" s="72">
        <f>ROUND((IF('Parte 2'!$H$13="SIM", SUM('Parte 3'!I10:I14,'Parte 3'!I25:I25,I28)*'Bases de Cálculo'!$B$3, 0)),2)</f>
        <v>0</v>
      </c>
      <c r="J31" s="72">
        <f>ROUND((IF('Parte 2'!$H$13="SIM", SUM('Parte 3'!J10:J14,'Parte 3'!J25:J25,J28)*'Bases de Cálculo'!$B$3, 0)),2)</f>
        <v>0</v>
      </c>
      <c r="K31" s="72">
        <f>ROUND((IF('Parte 2'!$H$13="SIM", SUM('Parte 3'!K10:K14,'Parte 3'!K25:K25,K28)*'Bases de Cálculo'!$B$3, 0)),2)</f>
        <v>0</v>
      </c>
      <c r="L31" s="72">
        <f>ROUND((IF('Parte 2'!$H$13="SIM", SUM('Parte 3'!L10:L14,'Parte 3'!L25:L25,L28)*'Bases de Cálculo'!$B$3, 0)),2)</f>
        <v>0</v>
      </c>
      <c r="M31" s="72">
        <f>ROUND((IF('Parte 2'!$H$13="SIM", SUM('Parte 3'!M10:M14,'Parte 3'!M25:M25,M28)*'Bases de Cálculo'!$B$3, 0)),2)</f>
        <v>0</v>
      </c>
      <c r="N31" s="72">
        <f>ROUND((IF('Parte 2'!$H$13="SIM", SUM('Parte 3'!N10:N14,'Parte 3'!N25:N25,N28)*'Bases de Cálculo'!$B$3, 0)),2)</f>
        <v>0</v>
      </c>
      <c r="O31" s="184">
        <f>(C31*'Parte 2'!$C$20)+(D31*'Parte 2'!$C$21)+(E31*'Parte 2'!$C$22)+(F31*'Parte 2'!$C$23)+(G31*'Parte 2'!$C$24)+(H31*'Parte 2'!$C$25)+(N31*'Parte 2'!$C$26)</f>
        <v>0</v>
      </c>
    </row>
    <row r="32" spans="1:16" x14ac:dyDescent="0.2">
      <c r="A32" s="316"/>
      <c r="B32" s="74" t="s">
        <v>150</v>
      </c>
      <c r="C32" s="72">
        <f>ROUND((IF('Parte 2'!$H$13="SIM", SUM('Parte 3'!C10:C14,'Parte 3'!C25:C28)*'Parte 2'!$H$14, 0)),2)</f>
        <v>0</v>
      </c>
      <c r="D32" s="72">
        <f>ROUND((IF('Parte 2'!$H$13="SIM", SUM('Parte 3'!D10:D14,'Parte 3'!D25:D28)*'Parte 2'!$H$14, 0)),2)</f>
        <v>0</v>
      </c>
      <c r="E32" s="72">
        <f>ROUND((IF('Parte 2'!$H$13="SIM", SUM('Parte 3'!E10:E14,'Parte 3'!E25:E28)*'Parte 2'!$H$14, 0)),2)</f>
        <v>0</v>
      </c>
      <c r="F32" s="72">
        <f>ROUND((IF('Parte 2'!$H$13="SIM", SUM('Parte 3'!F10:F14,'Parte 3'!F25:F28)*'Parte 2'!$H$14, 0)),2)</f>
        <v>0</v>
      </c>
      <c r="G32" s="72">
        <f>ROUND((IF('Parte 2'!$H$13="SIM", SUM('Parte 3'!G10:G14,'Parte 3'!G25:G28)*'Parte 2'!$H$14, 0)),2)</f>
        <v>0</v>
      </c>
      <c r="H32" s="72">
        <f>ROUND((IF('Parte 2'!$H$13="SIM", SUM('Parte 3'!H10:H14,'Parte 3'!H25:H28)*'Parte 2'!$H$14, 0)),2)</f>
        <v>0</v>
      </c>
      <c r="I32" s="72">
        <f>ROUND((IF('Parte 2'!$H$13="SIM", SUM('Parte 3'!I10:I14,'Parte 3'!I25:I28)*'Parte 2'!$H$14, 0)),2)</f>
        <v>0</v>
      </c>
      <c r="J32" s="72">
        <f>ROUND((IF('Parte 2'!$H$13="SIM", SUM('Parte 3'!J10:J14,'Parte 3'!J25:J28)*'Parte 2'!$H$14, 0)),2)</f>
        <v>0</v>
      </c>
      <c r="K32" s="72">
        <f>ROUND((IF('Parte 2'!$H$13="SIM", SUM('Parte 3'!K10:K14,'Parte 3'!K25:K28)*'Parte 2'!$H$14, 0)),2)</f>
        <v>0</v>
      </c>
      <c r="L32" s="72">
        <f>ROUND((IF('Parte 2'!$H$13="SIM", SUM('Parte 3'!L10:L14,'Parte 3'!L25:L28)*'Parte 2'!$H$14, 0)),2)</f>
        <v>0</v>
      </c>
      <c r="M32" s="72">
        <f>ROUND((IF('Parte 2'!$H$13="SIM", SUM('Parte 3'!M10:M14,'Parte 3'!M25:M28)*'Parte 2'!$H$14, 0)),2)</f>
        <v>0</v>
      </c>
      <c r="N32" s="72">
        <f>ROUND((IF('Parte 2'!$H$13="SIM", SUM('Parte 3'!N10:N14,'Parte 3'!N25:N28)*'Parte 2'!$H$14, 0)),2)</f>
        <v>0</v>
      </c>
      <c r="O32" s="184">
        <f>(C32*'Parte 2'!$C$20)+(D32*'Parte 2'!$C$21)+(E32*'Parte 2'!$C$22)+(F32*'Parte 2'!$C$23)+(G32*'Parte 2'!$C$24)+(H32*'Parte 2'!$C$25)+(N32*'Parte 2'!$C$26)</f>
        <v>0</v>
      </c>
    </row>
    <row r="33" spans="1:15" x14ac:dyDescent="0.2">
      <c r="A33" s="316"/>
      <c r="B33" s="74" t="s">
        <v>149</v>
      </c>
      <c r="C33" s="72">
        <f>ROUND((IF('Parte 2'!$H$13="SIM", SUM('Parte 3'!C10:C14,'Parte 3'!C28,C25:C25)*'Bases de Cálculo'!$B$8, 0)),2)</f>
        <v>0</v>
      </c>
      <c r="D33" s="72">
        <f>ROUND((IF('Parte 2'!$H$13="SIM", SUM('Parte 3'!D10:D14,'Parte 3'!D28,D25:D25)*'Bases de Cálculo'!$B$8, 0)),2)</f>
        <v>0</v>
      </c>
      <c r="E33" s="72">
        <f>ROUND((IF('Parte 2'!$H$13="SIM", SUM('Parte 3'!E10:E14,'Parte 3'!E28,E25:E25)*'Bases de Cálculo'!$B$8, 0)),2)</f>
        <v>0</v>
      </c>
      <c r="F33" s="72">
        <f>ROUND((IF('Parte 2'!$H$13="SIM", SUM('Parte 3'!F10:F14,'Parte 3'!F28,F25:F25)*'Bases de Cálculo'!$B$8, 0)),2)</f>
        <v>0</v>
      </c>
      <c r="G33" s="72">
        <f>ROUND((IF('Parte 2'!$H$13="SIM", SUM('Parte 3'!G10:G14,'Parte 3'!G28,G25:G25)*'Bases de Cálculo'!$B$8, 0)),2)</f>
        <v>0</v>
      </c>
      <c r="H33" s="72">
        <f>ROUND((IF('Parte 2'!$H$13="SIM", SUM('Parte 3'!H10:H14,'Parte 3'!H28,H25:H25)*'Bases de Cálculo'!$B$8, 0)),2)</f>
        <v>0</v>
      </c>
      <c r="I33" s="72">
        <f>ROUND((IF('Parte 2'!$H$13="SIM", SUM('Parte 3'!I10:I14,'Parte 3'!I28,I25:I25)*'Bases de Cálculo'!$B$8, 0)),2)</f>
        <v>0</v>
      </c>
      <c r="J33" s="72">
        <f>ROUND((IF('Parte 2'!$H$13="SIM", SUM('Parte 3'!J10:J14,'Parte 3'!J28,J25:J25)*'Bases de Cálculo'!$B$8, 0)),2)</f>
        <v>0</v>
      </c>
      <c r="K33" s="72">
        <f>ROUND((IF('Parte 2'!$H$13="SIM", SUM('Parte 3'!K10:K14,'Parte 3'!K28,K25:K25)*'Bases de Cálculo'!$B$8, 0)),2)</f>
        <v>0</v>
      </c>
      <c r="L33" s="72">
        <f>ROUND((IF('Parte 2'!$H$13="SIM", SUM('Parte 3'!L10:L14,'Parte 3'!L28,L25:L25)*'Bases de Cálculo'!$B$8, 0)),2)</f>
        <v>0</v>
      </c>
      <c r="M33" s="72">
        <f>ROUND((IF('Parte 2'!$H$13="SIM", SUM('Parte 3'!M10:M14,'Parte 3'!M28,M25:M25)*'Bases de Cálculo'!$B$8, 0)),2)</f>
        <v>0</v>
      </c>
      <c r="N33" s="72">
        <f>ROUND((IF('Parte 2'!$H$13="SIM", SUM('Parte 3'!N10:N14,'Parte 3'!N28,N25:N25)*'Bases de Cálculo'!$B$8, 0)),2)</f>
        <v>0</v>
      </c>
      <c r="O33" s="184">
        <f>(C33*'Parte 2'!$C$20)+(D33*'Parte 2'!$C$21)+(E33*'Parte 2'!$C$22)+(F33*'Parte 2'!$C$23)+(G33*'Parte 2'!$C$24)+(H33*'Parte 2'!$C$25)+(N33*'Parte 2'!$C$26)</f>
        <v>0</v>
      </c>
    </row>
    <row r="34" spans="1:15" x14ac:dyDescent="0.2">
      <c r="A34" s="316"/>
      <c r="B34" s="74" t="s">
        <v>10</v>
      </c>
      <c r="C34" s="72">
        <f>ROUND((SUM(C10:C14)*'Bases de Cálculo'!$B$9),2)</f>
        <v>0</v>
      </c>
      <c r="D34" s="72">
        <f>ROUND((SUM(D10:D14)*'Bases de Cálculo'!$B$9),2)</f>
        <v>0</v>
      </c>
      <c r="E34" s="72">
        <f>ROUND((SUM(E10:E14)*'Bases de Cálculo'!$B$9),2)</f>
        <v>0</v>
      </c>
      <c r="F34" s="72">
        <f>ROUND((SUM(F10:F14)*'Bases de Cálculo'!$B$9),2)</f>
        <v>0</v>
      </c>
      <c r="G34" s="72">
        <f>ROUND((SUM(G10:G14)*'Bases de Cálculo'!$B$9),2)</f>
        <v>0</v>
      </c>
      <c r="H34" s="72">
        <f>ROUND((SUM(H10:H14)*'Bases de Cálculo'!$B$9),2)</f>
        <v>0</v>
      </c>
      <c r="I34" s="72">
        <f>ROUND((SUM(I10:I14)*'Bases de Cálculo'!$B$9),2)</f>
        <v>0</v>
      </c>
      <c r="J34" s="72">
        <f>ROUND((SUM(J10:J14)*'Bases de Cálculo'!$B$9),2)</f>
        <v>0</v>
      </c>
      <c r="K34" s="72">
        <f>ROUND((SUM(K10:K14)*'Bases de Cálculo'!$B$9),2)</f>
        <v>0</v>
      </c>
      <c r="L34" s="72">
        <f>ROUND((SUM(L10:L14)*'Bases de Cálculo'!$B$9),2)</f>
        <v>0</v>
      </c>
      <c r="M34" s="72">
        <f>ROUND((SUM(M10:M14)*'Bases de Cálculo'!$B$9),2)</f>
        <v>0</v>
      </c>
      <c r="N34" s="72">
        <f>ROUND((SUM(N10:N14)*'Bases de Cálculo'!$B$9),2)</f>
        <v>0</v>
      </c>
      <c r="O34" s="184">
        <f>(C34*'Parte 2'!$C$20)+(D34*'Parte 2'!$C$21)+(E34*'Parte 2'!$C$22)+(F34*'Parte 2'!$C$23)+(G34*'Parte 2'!$C$24)+(H34*'Parte 2'!$C$25)+(N34*'Parte 2'!$C$26)</f>
        <v>0</v>
      </c>
    </row>
    <row r="35" spans="1:15" x14ac:dyDescent="0.2">
      <c r="A35" s="316"/>
      <c r="B35" s="74" t="s">
        <v>11</v>
      </c>
      <c r="C35" s="72">
        <f>ROUND((SUM(C25:C25)*'Bases de Cálculo'!$B$9),2)</f>
        <v>0</v>
      </c>
      <c r="D35" s="72">
        <f>ROUND((SUM(D25:D25)*'Bases de Cálculo'!$B$9),2)</f>
        <v>0</v>
      </c>
      <c r="E35" s="72">
        <f>ROUND((SUM(E25:E25)*'Bases de Cálculo'!$B$9),2)</f>
        <v>0</v>
      </c>
      <c r="F35" s="72">
        <f>ROUND((SUM(F25:F25)*'Bases de Cálculo'!$B$9),2)</f>
        <v>0</v>
      </c>
      <c r="G35" s="72">
        <f>ROUND((SUM(G25:G25)*'Bases de Cálculo'!$B$9),2)</f>
        <v>0</v>
      </c>
      <c r="H35" s="72">
        <f>ROUND((SUM(H25:H25)*'Bases de Cálculo'!$B$9),2)</f>
        <v>0</v>
      </c>
      <c r="I35" s="72">
        <f>ROUND((SUM(I25:I25)*'Bases de Cálculo'!$B$9),2)</f>
        <v>0</v>
      </c>
      <c r="J35" s="72">
        <f>ROUND((SUM(J25:J25)*'Bases de Cálculo'!$B$9),2)</f>
        <v>0</v>
      </c>
      <c r="K35" s="72">
        <f>ROUND((SUM(K25:K25)*'Bases de Cálculo'!$B$9),2)</f>
        <v>0</v>
      </c>
      <c r="L35" s="72">
        <f>ROUND((SUM(L25:L25)*'Bases de Cálculo'!$B$9),2)</f>
        <v>0</v>
      </c>
      <c r="M35" s="72">
        <f>ROUND((SUM(M25:M25)*'Bases de Cálculo'!$B$9),2)</f>
        <v>0</v>
      </c>
      <c r="N35" s="72">
        <f>ROUND((SUM(N25:N25)*'Bases de Cálculo'!$B$9),2)</f>
        <v>0</v>
      </c>
      <c r="O35" s="184">
        <f>(C35*'Parte 2'!$C$20)+(D35*'Parte 2'!$C$21)+(E35*'Parte 2'!$C$22)+(F35*'Parte 2'!$C$23)+(G35*'Parte 2'!$C$24)+(H35*'Parte 2'!$C$25)+(N35*'Parte 2'!$C$26)</f>
        <v>0</v>
      </c>
    </row>
    <row r="36" spans="1:15" x14ac:dyDescent="0.2">
      <c r="A36" s="316"/>
      <c r="B36" s="74" t="s">
        <v>12</v>
      </c>
      <c r="C36" s="72">
        <f>ROUND((C28*'Bases de Cálculo'!$B$9),2)</f>
        <v>0</v>
      </c>
      <c r="D36" s="72">
        <f>ROUND((D28*'Bases de Cálculo'!$B$9),2)</f>
        <v>0</v>
      </c>
      <c r="E36" s="72">
        <f>ROUND((E28*'Bases de Cálculo'!$B$9),2)</f>
        <v>0</v>
      </c>
      <c r="F36" s="72">
        <f>ROUND((F28*'Bases de Cálculo'!$B$9),2)</f>
        <v>0</v>
      </c>
      <c r="G36" s="72">
        <f>ROUND((G28*'Bases de Cálculo'!$B$9),2)</f>
        <v>0</v>
      </c>
      <c r="H36" s="72">
        <f>ROUND((H28*'Bases de Cálculo'!$B$9),2)</f>
        <v>0</v>
      </c>
      <c r="I36" s="72">
        <f>ROUND((I28*'Bases de Cálculo'!$B$9),2)</f>
        <v>0</v>
      </c>
      <c r="J36" s="72">
        <f>ROUND((J28*'Bases de Cálculo'!$B$9),2)</f>
        <v>0</v>
      </c>
      <c r="K36" s="72">
        <f>ROUND((K28*'Bases de Cálculo'!$B$9),2)</f>
        <v>0</v>
      </c>
      <c r="L36" s="72">
        <f>ROUND((L28*'Bases de Cálculo'!$B$9),2)</f>
        <v>0</v>
      </c>
      <c r="M36" s="72">
        <f>ROUND((M28*'Bases de Cálculo'!$B$9),2)</f>
        <v>0</v>
      </c>
      <c r="N36" s="72">
        <f>ROUND((N28*'Bases de Cálculo'!$B$9),2)</f>
        <v>0</v>
      </c>
      <c r="O36" s="184">
        <f>(C36*'Parte 2'!$C$20)+(D36*'Parte 2'!$C$21)+(E36*'Parte 2'!$C$22)+(F36*'Parte 2'!$C$23)+(G36*'Parte 2'!$C$24)+(H36*'Parte 2'!$C$25)+(N36*'Parte 2'!$C$26)</f>
        <v>0</v>
      </c>
    </row>
    <row r="37" spans="1:15" x14ac:dyDescent="0.2">
      <c r="A37" s="317"/>
      <c r="B37" s="75" t="s">
        <v>148</v>
      </c>
      <c r="C37" s="76">
        <f>ROUND((SUM(C34:C36)*'Bases de Cálculo'!$B$10),2)</f>
        <v>0</v>
      </c>
      <c r="D37" s="76">
        <f>ROUND((SUM(D34:D36)*'Bases de Cálculo'!$B$10),2)</f>
        <v>0</v>
      </c>
      <c r="E37" s="76">
        <f>ROUND((SUM(E34:E36)*'Bases de Cálculo'!$B$10),2)</f>
        <v>0</v>
      </c>
      <c r="F37" s="76">
        <f>ROUND((SUM(F34:F36)*'Bases de Cálculo'!$B$10),2)</f>
        <v>0</v>
      </c>
      <c r="G37" s="76">
        <f>ROUND((SUM(G34:G36)*'Bases de Cálculo'!$B$10),2)</f>
        <v>0</v>
      </c>
      <c r="H37" s="76">
        <f>ROUND((SUM(H34:H36)*'Bases de Cálculo'!$B$10),2)</f>
        <v>0</v>
      </c>
      <c r="I37" s="76">
        <f>ROUND((SUM(I34:I36)*'Bases de Cálculo'!$B$10),2)</f>
        <v>0</v>
      </c>
      <c r="J37" s="76">
        <f>ROUND((SUM(J34:J36)*'Bases de Cálculo'!$B$10),2)</f>
        <v>0</v>
      </c>
      <c r="K37" s="76">
        <f>ROUND((SUM(K34:K36)*'Bases de Cálculo'!$B$10),2)</f>
        <v>0</v>
      </c>
      <c r="L37" s="76">
        <f>ROUND((SUM(L34:L36)*'Bases de Cálculo'!$B$10),2)</f>
        <v>0</v>
      </c>
      <c r="M37" s="76">
        <f>ROUND((SUM(M34:M36)*'Bases de Cálculo'!$B$10),2)</f>
        <v>0</v>
      </c>
      <c r="N37" s="76">
        <f>ROUND((SUM(N34:N36)*'Bases de Cálculo'!$B$10),2)</f>
        <v>0</v>
      </c>
      <c r="O37" s="184">
        <f>(C37*'Parte 2'!$C$20)+(D37*'Parte 2'!$C$21)+(E37*'Parte 2'!$C$22)+(F37*'Parte 2'!$C$23)+(G37*'Parte 2'!$C$24)+(H37*'Parte 2'!$C$25)+(N37*'Parte 2'!$C$26)</f>
        <v>0</v>
      </c>
    </row>
    <row r="38" spans="1:15" x14ac:dyDescent="0.2">
      <c r="A38" s="302" t="s">
        <v>387</v>
      </c>
      <c r="B38" s="302"/>
      <c r="C38" s="77">
        <f t="shared" ref="C38:N38" si="8">ROUND((SUM(C10:C18,C21,C25:C25,C28,C31:C37)),2)</f>
        <v>0</v>
      </c>
      <c r="D38" s="77">
        <f t="shared" si="8"/>
        <v>0</v>
      </c>
      <c r="E38" s="77">
        <f t="shared" si="8"/>
        <v>0</v>
      </c>
      <c r="F38" s="77">
        <f t="shared" si="8"/>
        <v>0</v>
      </c>
      <c r="G38" s="77">
        <f t="shared" si="8"/>
        <v>0</v>
      </c>
      <c r="H38" s="77">
        <f t="shared" si="8"/>
        <v>0</v>
      </c>
      <c r="I38" s="77">
        <f t="shared" ref="I38:M38" si="9">ROUND((SUM(I10:I18,I21,I25:I25,I28,I31:I37)),2)</f>
        <v>0</v>
      </c>
      <c r="J38" s="77">
        <f t="shared" si="9"/>
        <v>0</v>
      </c>
      <c r="K38" s="77">
        <f t="shared" si="9"/>
        <v>0</v>
      </c>
      <c r="L38" s="77">
        <f t="shared" si="9"/>
        <v>0</v>
      </c>
      <c r="M38" s="77">
        <f t="shared" si="9"/>
        <v>0</v>
      </c>
      <c r="N38" s="77">
        <f t="shared" si="8"/>
        <v>0</v>
      </c>
      <c r="O38" s="184">
        <f>(C38*'Parte 2'!$C$20)+(D38*'Parte 2'!$C$21)+(E38*'Parte 2'!$C$22)+(F38*'Parte 2'!$C$23)+(G38*'Parte 2'!$C$24)+(H38*'Parte 2'!$C$25)+(N38*'Parte 2'!$C$26)</f>
        <v>0</v>
      </c>
    </row>
    <row r="39" spans="1:15" x14ac:dyDescent="0.2">
      <c r="A39" s="302" t="s">
        <v>388</v>
      </c>
      <c r="B39" s="302"/>
      <c r="C39" s="77">
        <f>C38*(VLOOKUP(C8,Tabela1[], 3,FALSE))</f>
        <v>0</v>
      </c>
      <c r="D39" s="77">
        <f>D38*(VLOOKUP(D8,Tabela1[], 3,FALSE))</f>
        <v>0</v>
      </c>
      <c r="E39" s="77">
        <f>E38*(VLOOKUP(E8,Tabela1[], 3,FALSE))</f>
        <v>0</v>
      </c>
      <c r="F39" s="77">
        <f>F38*(VLOOKUP(F8,Tabela1[], 3,FALSE))</f>
        <v>0</v>
      </c>
      <c r="G39" s="77">
        <f>G38*(VLOOKUP(G8,Tabela1[], 3,FALSE))</f>
        <v>0</v>
      </c>
      <c r="H39" s="77">
        <f>H38*(VLOOKUP(H8,Tabela1[], 3,FALSE))</f>
        <v>0</v>
      </c>
      <c r="I39" s="77">
        <f>I38*(VLOOKUP(I8,Tabela1[], 3,FALSE))</f>
        <v>0</v>
      </c>
      <c r="J39" s="77">
        <f>J38*(VLOOKUP(J8,Tabela1[], 3,FALSE))</f>
        <v>0</v>
      </c>
      <c r="K39" s="77">
        <f>K38*(VLOOKUP(K8,Tabela1[], 3,FALSE))</f>
        <v>0</v>
      </c>
      <c r="L39" s="77">
        <f>L38*(VLOOKUP(L8,Tabela1[], 3,FALSE))</f>
        <v>0</v>
      </c>
      <c r="M39" s="77">
        <f>M38*(VLOOKUP(M8,Tabela1[], 3,FALSE))</f>
        <v>0</v>
      </c>
      <c r="N39" s="77">
        <f>N38*(VLOOKUP(N8,Tabela1[], 3,FALSE))</f>
        <v>0</v>
      </c>
      <c r="O39" s="184">
        <f>(C39*'Parte 2'!$C$20)+(D39*'Parte 2'!$C$21)+(E39*'Parte 2'!$C$22)+(F39*'Parte 2'!$C$23)+(G39*'Parte 2'!$C$24)+(H39*'Parte 2'!$C$25)+(N39*'Parte 2'!$C$26)</f>
        <v>0</v>
      </c>
    </row>
    <row r="40" spans="1:15" ht="15" customHeight="1" x14ac:dyDescent="0.2">
      <c r="A40" s="81" t="s">
        <v>169</v>
      </c>
      <c r="B40" s="79">
        <f>'Parte 2'!A17</f>
        <v>45658</v>
      </c>
      <c r="C40" s="214"/>
      <c r="D40" s="81"/>
      <c r="E40" s="81"/>
      <c r="F40" s="81"/>
      <c r="G40" s="81"/>
      <c r="H40" s="81"/>
      <c r="I40" s="82"/>
      <c r="J40" s="82"/>
      <c r="K40" s="82"/>
      <c r="L40" s="82"/>
      <c r="M40" s="82"/>
      <c r="N40" s="95"/>
    </row>
    <row r="41" spans="1:15" s="80" customFormat="1" ht="15" customHeight="1" x14ac:dyDescent="0.2">
      <c r="A41" s="82" t="s">
        <v>170</v>
      </c>
      <c r="B41" s="90">
        <f>'Parte 2'!C17</f>
        <v>45657</v>
      </c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</row>
  </sheetData>
  <sheetProtection password="DE8C" sheet="1" objects="1" scenarios="1" selectLockedCells="1"/>
  <customSheetViews>
    <customSheetView guid="{0F3E72C2-9379-4F10-98E9-2247571F9E7C}" showPageBreaks="1">
      <selection activeCell="C35" sqref="C35"/>
    </customSheetView>
  </customSheetViews>
  <mergeCells count="14">
    <mergeCell ref="A1:N1"/>
    <mergeCell ref="A39:B39"/>
    <mergeCell ref="C4:N4"/>
    <mergeCell ref="C3:N3"/>
    <mergeCell ref="A5:B5"/>
    <mergeCell ref="C5:N5"/>
    <mergeCell ref="A10:A19"/>
    <mergeCell ref="A6:B6"/>
    <mergeCell ref="A38:B38"/>
    <mergeCell ref="A8:B8"/>
    <mergeCell ref="A9:B9"/>
    <mergeCell ref="A3:B3"/>
    <mergeCell ref="A4:B4"/>
    <mergeCell ref="A20:A37"/>
  </mergeCells>
  <pageMargins left="0.51181102362204722" right="0.51181102362204722" top="0.59055118110236227" bottom="0.39370078740157483" header="0.31496062992125984" footer="0.31496062992125984"/>
  <pageSetup paperSize="9" scale="60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workbookViewId="0">
      <selection activeCell="C3" sqref="C3:N4"/>
    </sheetView>
  </sheetViews>
  <sheetFormatPr defaultRowHeight="13.5" x14ac:dyDescent="0.2"/>
  <cols>
    <col min="1" max="1" width="6.42578125" style="59" customWidth="1"/>
    <col min="2" max="2" width="22.5703125" style="59" bestFit="1" customWidth="1"/>
    <col min="3" max="3" width="14.85546875" style="78" bestFit="1" customWidth="1"/>
    <col min="4" max="4" width="15.5703125" style="59" bestFit="1" customWidth="1"/>
    <col min="5" max="6" width="15" style="59" customWidth="1"/>
    <col min="7" max="7" width="13.85546875" style="59" bestFit="1" customWidth="1"/>
    <col min="8" max="13" width="14.85546875" style="59" customWidth="1"/>
    <col min="14" max="14" width="15.7109375" style="59" customWidth="1"/>
    <col min="15" max="15" width="14.85546875" style="59" hidden="1" customWidth="1"/>
    <col min="16" max="16" width="13.7109375" style="59" bestFit="1" customWidth="1"/>
    <col min="17" max="16384" width="9.140625" style="59"/>
  </cols>
  <sheetData>
    <row r="1" spans="1:15" x14ac:dyDescent="0.2">
      <c r="A1" s="318" t="s">
        <v>606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</row>
    <row r="2" spans="1:15" s="179" customFormat="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5" s="169" customFormat="1" ht="15" x14ac:dyDescent="0.25">
      <c r="A3" s="290" t="s">
        <v>165</v>
      </c>
      <c r="B3" s="290"/>
      <c r="C3" s="303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5"/>
    </row>
    <row r="4" spans="1:15" s="169" customFormat="1" ht="15" x14ac:dyDescent="0.25">
      <c r="A4" s="290" t="s">
        <v>166</v>
      </c>
      <c r="B4" s="290"/>
      <c r="C4" s="303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5"/>
    </row>
    <row r="5" spans="1:15" s="231" customFormat="1" ht="15" x14ac:dyDescent="0.25">
      <c r="A5" s="306"/>
      <c r="B5" s="306"/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</row>
    <row r="6" spans="1:15" s="169" customFormat="1" ht="15" x14ac:dyDescent="0.25">
      <c r="A6" s="323" t="s">
        <v>360</v>
      </c>
      <c r="B6" s="323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</row>
    <row r="7" spans="1:15" s="179" customFormat="1" x14ac:dyDescent="0.2">
      <c r="B7" s="180"/>
      <c r="C7" s="181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</row>
    <row r="8" spans="1:15" s="65" customFormat="1" ht="15" customHeight="1" x14ac:dyDescent="0.25">
      <c r="A8" s="312" t="s">
        <v>163</v>
      </c>
      <c r="B8" s="312"/>
      <c r="C8" s="63" t="s">
        <v>17</v>
      </c>
      <c r="D8" s="64" t="s">
        <v>31</v>
      </c>
      <c r="E8" s="64" t="s">
        <v>40</v>
      </c>
      <c r="F8" s="64" t="s">
        <v>41</v>
      </c>
      <c r="G8" s="64" t="s">
        <v>42</v>
      </c>
      <c r="H8" s="64" t="s">
        <v>43</v>
      </c>
      <c r="I8" s="240" t="s">
        <v>46</v>
      </c>
      <c r="J8" s="240" t="s">
        <v>50</v>
      </c>
      <c r="K8" s="240" t="s">
        <v>51</v>
      </c>
      <c r="L8" s="240" t="s">
        <v>52</v>
      </c>
      <c r="M8" s="240" t="s">
        <v>53</v>
      </c>
      <c r="N8" s="240" t="s">
        <v>54</v>
      </c>
    </row>
    <row r="9" spans="1:15" s="91" customFormat="1" ht="54" x14ac:dyDescent="0.25">
      <c r="A9" s="313" t="s">
        <v>164</v>
      </c>
      <c r="B9" s="314"/>
      <c r="C9" s="194" t="str">
        <f>VLOOKUP(C8,'Parte 2'!$A$20:$I$106,2,FALSE)</f>
        <v>Auxiliar Administrativo</v>
      </c>
      <c r="D9" s="194" t="str">
        <f>VLOOKUP(D8,'Parte 2'!$A$20:$I$106,2,FALSE)</f>
        <v>Serviços Gerais</v>
      </c>
      <c r="E9" s="194" t="str">
        <f>VLOOKUP(E8,'Parte 2'!$A$20:$I$106,2,FALSE)</f>
        <v>Fisioterapeuta</v>
      </c>
      <c r="F9" s="194" t="str">
        <f>VLOOKUP(F8,'Parte 2'!$A$20:$I$106,2,FALSE)</f>
        <v>Enfermeiro</v>
      </c>
      <c r="G9" s="194" t="str">
        <f>VLOOKUP(G8,'Parte 2'!$A$20:$I$106,2,FALSE)</f>
        <v>Educador Físico Especializado</v>
      </c>
      <c r="H9" s="194" t="str">
        <f>VLOOKUP(H8,'Parte 2'!$A$20:$I$106,2,FALSE)</f>
        <v>Nutricionista</v>
      </c>
      <c r="I9" s="194" t="str">
        <f>VLOOKUP(I8,'Parte 2'!$A$20:$I$106,2,FALSE)</f>
        <v>Fonoaudiólogo</v>
      </c>
      <c r="J9" s="194" t="str">
        <f>VLOOKUP(J8,'Parte 2'!$A$20:$I$106,2,FALSE)</f>
        <v>Terapeuta Ocupacional</v>
      </c>
      <c r="K9" s="194" t="str">
        <f>VLOOKUP(K8,'Parte 2'!$A$20:$I$106,2,FALSE)</f>
        <v>Assistente Social</v>
      </c>
      <c r="L9" s="194" t="str">
        <f>VLOOKUP(L8,'Parte 2'!$A$20:$I$106,2,FALSE)</f>
        <v>Psicólogo</v>
      </c>
      <c r="M9" s="194" t="str">
        <f>VLOOKUP(M8,'Parte 2'!$A$20:$I$106,2,FALSE)</f>
        <v>Coordenador</v>
      </c>
      <c r="N9" s="194" t="str">
        <f>VLOOKUP(N8,'Parte 2'!$A$20:$I$106,2,FALSE)</f>
        <v>Musicoterapeuta ou Recreador ou Arteterapeuta</v>
      </c>
    </row>
    <row r="10" spans="1:15" ht="13.5" customHeight="1" x14ac:dyDescent="0.2">
      <c r="A10" s="321" t="s">
        <v>4</v>
      </c>
      <c r="B10" s="322"/>
      <c r="C10" s="97">
        <f>ROUND((HLOOKUP('Parte 4'!C8, 'Parte 3'!$8:$38, 3,FALSE))*(1+'Parte 2'!$H$12),2)</f>
        <v>0</v>
      </c>
      <c r="D10" s="97">
        <f>ROUND((HLOOKUP('Parte 4'!D8, 'Parte 3'!$8:$38, 3,FALSE))*(1+'Parte 2'!$H$12),2)</f>
        <v>0</v>
      </c>
      <c r="E10" s="97">
        <f>ROUND((HLOOKUP('Parte 4'!E8, 'Parte 3'!$8:$38, 3,FALSE))*(1+'Parte 2'!$H$12),2)</f>
        <v>0</v>
      </c>
      <c r="F10" s="97">
        <f>ROUND((HLOOKUP('Parte 4'!F8, 'Parte 3'!$8:$38, 3,FALSE))*(1+'Parte 2'!$H$12),2)</f>
        <v>0</v>
      </c>
      <c r="G10" s="97">
        <f>ROUND((HLOOKUP('Parte 4'!G8, 'Parte 3'!$8:$38, 3,FALSE))*(1+'Parte 2'!$H$12),2)</f>
        <v>0</v>
      </c>
      <c r="H10" s="97">
        <f>ROUND((HLOOKUP('Parte 4'!H8, 'Parte 3'!$8:$38, 3,FALSE))*(1+'Parte 2'!$H$12),2)</f>
        <v>0</v>
      </c>
      <c r="I10" s="97">
        <f>ROUND((HLOOKUP('Parte 4'!I8, 'Parte 3'!$8:$38, 3,FALSE))*(1+'Parte 2'!$H$12),2)</f>
        <v>0</v>
      </c>
      <c r="J10" s="97">
        <f>ROUND((HLOOKUP('Parte 4'!J8, 'Parte 3'!$8:$38, 3,FALSE))*(1+'Parte 2'!$H$12),2)</f>
        <v>0</v>
      </c>
      <c r="K10" s="97">
        <f>ROUND((HLOOKUP('Parte 4'!K8, 'Parte 3'!$8:$38, 3,FALSE))*(1+'Parte 2'!$H$12),2)</f>
        <v>0</v>
      </c>
      <c r="L10" s="97">
        <f>ROUND((HLOOKUP('Parte 4'!L8, 'Parte 3'!$8:$38, 3,FALSE))*(1+'Parte 2'!$H$12),2)</f>
        <v>0</v>
      </c>
      <c r="M10" s="97">
        <f>ROUND((HLOOKUP('Parte 4'!M8, 'Parte 3'!$8:$38, 3,FALSE))*(1+'Parte 2'!$H$12),2)</f>
        <v>0</v>
      </c>
      <c r="N10" s="97">
        <f>ROUND((HLOOKUP('Parte 4'!N8, 'Parte 3'!$8:$38, 3,FALSE))*(1+'Parte 2'!$H$12),2)</f>
        <v>0</v>
      </c>
      <c r="O10" s="184">
        <f>(C10*'Parte 2'!$C$20)+(D10*'Parte 2'!$C$21)+(E10*'Parte 2'!$C$22)+(F10*'Parte 2'!$C$23)+(G10*'Parte 2'!$C$24)+(H10*'Parte 2'!$C$25)+(N10*'Parte 2'!$C$26)</f>
        <v>0</v>
      </c>
    </row>
    <row r="11" spans="1:15" x14ac:dyDescent="0.2">
      <c r="A11" s="319" t="s">
        <v>161</v>
      </c>
      <c r="B11" s="67" t="s">
        <v>5</v>
      </c>
      <c r="C11" s="150">
        <v>0</v>
      </c>
      <c r="D11" s="150">
        <v>0</v>
      </c>
      <c r="E11" s="150">
        <v>0</v>
      </c>
      <c r="F11" s="150">
        <v>0</v>
      </c>
      <c r="G11" s="150">
        <v>0</v>
      </c>
      <c r="H11" s="150">
        <v>0</v>
      </c>
      <c r="I11" s="150">
        <v>0</v>
      </c>
      <c r="J11" s="150">
        <v>0</v>
      </c>
      <c r="K11" s="150">
        <v>0</v>
      </c>
      <c r="L11" s="150">
        <v>0</v>
      </c>
      <c r="M11" s="150">
        <v>0</v>
      </c>
      <c r="N11" s="150">
        <v>0</v>
      </c>
      <c r="O11" s="184">
        <f>(C11*'Parte 2'!$C$20)+(D11*'Parte 2'!$C$21)+(E11*'Parte 2'!$C$22)+(F11*'Parte 2'!$C$23)+(G11*'Parte 2'!$C$24)+(H11*'Parte 2'!$C$25)+(N11*'Parte 2'!$C$26)</f>
        <v>0</v>
      </c>
    </row>
    <row r="12" spans="1:15" x14ac:dyDescent="0.2">
      <c r="A12" s="319"/>
      <c r="B12" s="67" t="s">
        <v>6</v>
      </c>
      <c r="C12" s="150">
        <v>0</v>
      </c>
      <c r="D12" s="150">
        <v>0</v>
      </c>
      <c r="E12" s="150">
        <v>0</v>
      </c>
      <c r="F12" s="150">
        <v>0</v>
      </c>
      <c r="G12" s="150">
        <v>0</v>
      </c>
      <c r="H12" s="150">
        <v>0</v>
      </c>
      <c r="I12" s="150">
        <v>0</v>
      </c>
      <c r="J12" s="150">
        <v>0</v>
      </c>
      <c r="K12" s="150">
        <v>0</v>
      </c>
      <c r="L12" s="150">
        <v>0</v>
      </c>
      <c r="M12" s="150">
        <v>0</v>
      </c>
      <c r="N12" s="150">
        <v>0</v>
      </c>
      <c r="O12" s="184">
        <f>(C12*'Parte 2'!$C$20)+(D12*'Parte 2'!$C$21)+(E12*'Parte 2'!$C$22)+(F12*'Parte 2'!$C$23)+(G12*'Parte 2'!$C$24)+(H12*'Parte 2'!$C$25)+(N12*'Parte 2'!$C$26)</f>
        <v>0</v>
      </c>
    </row>
    <row r="13" spans="1:15" x14ac:dyDescent="0.2">
      <c r="A13" s="319"/>
      <c r="B13" s="67" t="s">
        <v>382</v>
      </c>
      <c r="C13" s="150">
        <v>0</v>
      </c>
      <c r="D13" s="150">
        <v>0</v>
      </c>
      <c r="E13" s="150">
        <v>0</v>
      </c>
      <c r="F13" s="150">
        <v>0</v>
      </c>
      <c r="G13" s="150">
        <v>0</v>
      </c>
      <c r="H13" s="150">
        <v>0</v>
      </c>
      <c r="I13" s="150">
        <v>0</v>
      </c>
      <c r="J13" s="150">
        <v>0</v>
      </c>
      <c r="K13" s="150">
        <v>0</v>
      </c>
      <c r="L13" s="150">
        <v>0</v>
      </c>
      <c r="M13" s="150">
        <v>0</v>
      </c>
      <c r="N13" s="150">
        <v>0</v>
      </c>
      <c r="O13" s="184">
        <f>(C13*'Parte 2'!$C$20)+(D13*'Parte 2'!$C$21)+(E13*'Parte 2'!$C$22)+(F13*'Parte 2'!$C$23)+(G13*'Parte 2'!$C$24)+(H13*'Parte 2'!$C$25)+(N13*'Parte 2'!$C$26)</f>
        <v>0</v>
      </c>
    </row>
    <row r="14" spans="1:15" x14ac:dyDescent="0.2">
      <c r="A14" s="319"/>
      <c r="B14" s="67" t="s">
        <v>383</v>
      </c>
      <c r="C14" s="150">
        <v>0</v>
      </c>
      <c r="D14" s="150">
        <v>0</v>
      </c>
      <c r="E14" s="150">
        <v>0</v>
      </c>
      <c r="F14" s="150">
        <v>0</v>
      </c>
      <c r="G14" s="150">
        <v>0</v>
      </c>
      <c r="H14" s="150">
        <v>0</v>
      </c>
      <c r="I14" s="150">
        <v>0</v>
      </c>
      <c r="J14" s="150">
        <v>0</v>
      </c>
      <c r="K14" s="150">
        <v>0</v>
      </c>
      <c r="L14" s="150">
        <v>0</v>
      </c>
      <c r="M14" s="150">
        <v>0</v>
      </c>
      <c r="N14" s="150">
        <v>0</v>
      </c>
      <c r="O14" s="184">
        <f>(C14*'Parte 2'!$C$20)+(D14*'Parte 2'!$C$21)+(E14*'Parte 2'!$C$22)+(F14*'Parte 2'!$C$23)+(G14*'Parte 2'!$C$24)+(H14*'Parte 2'!$C$25)+(N14*'Parte 2'!$C$26)</f>
        <v>0</v>
      </c>
    </row>
    <row r="15" spans="1:15" x14ac:dyDescent="0.2">
      <c r="A15" s="319"/>
      <c r="B15" s="67" t="s">
        <v>39</v>
      </c>
      <c r="C15" s="150">
        <v>0</v>
      </c>
      <c r="D15" s="150">
        <v>0</v>
      </c>
      <c r="E15" s="150">
        <v>0</v>
      </c>
      <c r="F15" s="150">
        <v>0</v>
      </c>
      <c r="G15" s="150">
        <v>0</v>
      </c>
      <c r="H15" s="150">
        <v>0</v>
      </c>
      <c r="I15" s="150">
        <v>0</v>
      </c>
      <c r="J15" s="150">
        <v>0</v>
      </c>
      <c r="K15" s="150">
        <v>0</v>
      </c>
      <c r="L15" s="150">
        <v>0</v>
      </c>
      <c r="M15" s="150">
        <v>0</v>
      </c>
      <c r="N15" s="150">
        <v>0</v>
      </c>
      <c r="O15" s="184">
        <f>(C15*'Parte 2'!$C$20)+(D15*'Parte 2'!$C$21)+(E15*'Parte 2'!$C$22)+(F15*'Parte 2'!$C$23)+(G15*'Parte 2'!$C$24)+(H15*'Parte 2'!$C$25)+(N15*'Parte 2'!$C$26)</f>
        <v>0</v>
      </c>
    </row>
    <row r="16" spans="1:15" x14ac:dyDescent="0.2">
      <c r="A16" s="319"/>
      <c r="B16" s="67" t="s">
        <v>151</v>
      </c>
      <c r="C16" s="150">
        <v>0</v>
      </c>
      <c r="D16" s="150">
        <v>0</v>
      </c>
      <c r="E16" s="150">
        <v>0</v>
      </c>
      <c r="F16" s="150">
        <v>0</v>
      </c>
      <c r="G16" s="150">
        <v>0</v>
      </c>
      <c r="H16" s="150">
        <v>0</v>
      </c>
      <c r="I16" s="150">
        <v>0</v>
      </c>
      <c r="J16" s="150">
        <v>0</v>
      </c>
      <c r="K16" s="150">
        <v>0</v>
      </c>
      <c r="L16" s="150">
        <v>0</v>
      </c>
      <c r="M16" s="150">
        <v>0</v>
      </c>
      <c r="N16" s="150">
        <v>0</v>
      </c>
      <c r="O16" s="184">
        <f>(C16*'Parte 2'!$C$20)+(D16*'Parte 2'!$C$21)+(E16*'Parte 2'!$C$22)+(F16*'Parte 2'!$C$23)+(G16*'Parte 2'!$C$24)+(H16*'Parte 2'!$C$25)+(N16*'Parte 2'!$C$26)</f>
        <v>0</v>
      </c>
    </row>
    <row r="17" spans="1:16" x14ac:dyDescent="0.2">
      <c r="A17" s="319"/>
      <c r="B17" s="67" t="s">
        <v>390</v>
      </c>
      <c r="C17" s="150">
        <v>0</v>
      </c>
      <c r="D17" s="150">
        <v>0</v>
      </c>
      <c r="E17" s="150">
        <v>0</v>
      </c>
      <c r="F17" s="150">
        <v>0</v>
      </c>
      <c r="G17" s="150">
        <v>0</v>
      </c>
      <c r="H17" s="150">
        <v>0</v>
      </c>
      <c r="I17" s="150">
        <v>0</v>
      </c>
      <c r="J17" s="150">
        <v>0</v>
      </c>
      <c r="K17" s="150">
        <v>0</v>
      </c>
      <c r="L17" s="150">
        <v>0</v>
      </c>
      <c r="M17" s="150">
        <v>0</v>
      </c>
      <c r="N17" s="150">
        <v>0</v>
      </c>
      <c r="O17" s="184">
        <f>(C17*'Parte 2'!$C$20)+(D17*'Parte 2'!$C$21)+(E17*'Parte 2'!$C$22)+(F17*'Parte 2'!$C$23)+(G17*'Parte 2'!$C$24)+(H17*'Parte 2'!$C$25)+(N17*'Parte 2'!$C$26)</f>
        <v>0</v>
      </c>
    </row>
    <row r="18" spans="1:16" x14ac:dyDescent="0.2">
      <c r="A18" s="319"/>
      <c r="B18" s="67" t="s">
        <v>147</v>
      </c>
      <c r="C18" s="150">
        <v>0</v>
      </c>
      <c r="D18" s="150">
        <v>0</v>
      </c>
      <c r="E18" s="150">
        <v>0</v>
      </c>
      <c r="F18" s="150">
        <v>0</v>
      </c>
      <c r="G18" s="150">
        <v>0</v>
      </c>
      <c r="H18" s="150">
        <v>0</v>
      </c>
      <c r="I18" s="150">
        <v>0</v>
      </c>
      <c r="J18" s="150">
        <v>0</v>
      </c>
      <c r="K18" s="150">
        <v>0</v>
      </c>
      <c r="L18" s="150">
        <v>0</v>
      </c>
      <c r="M18" s="150">
        <v>0</v>
      </c>
      <c r="N18" s="150">
        <v>0</v>
      </c>
      <c r="O18" s="184">
        <f>(C18*'Parte 2'!$C$20)+(D18*'Parte 2'!$C$21)+(E18*'Parte 2'!$C$22)+(F18*'Parte 2'!$C$23)+(G18*'Parte 2'!$C$24)+(H18*'Parte 2'!$C$25)+(N18*'Parte 2'!$C$26)</f>
        <v>0</v>
      </c>
    </row>
    <row r="19" spans="1:16" x14ac:dyDescent="0.2">
      <c r="A19" s="320"/>
      <c r="B19" s="68" t="s">
        <v>155</v>
      </c>
      <c r="C19" s="151">
        <v>0</v>
      </c>
      <c r="D19" s="151">
        <v>0</v>
      </c>
      <c r="E19" s="151">
        <v>0</v>
      </c>
      <c r="F19" s="151">
        <v>0</v>
      </c>
      <c r="G19" s="151">
        <v>0</v>
      </c>
      <c r="H19" s="151">
        <v>0</v>
      </c>
      <c r="I19" s="151">
        <v>0</v>
      </c>
      <c r="J19" s="151">
        <v>0</v>
      </c>
      <c r="K19" s="151">
        <v>0</v>
      </c>
      <c r="L19" s="151">
        <v>0</v>
      </c>
      <c r="M19" s="151">
        <v>0</v>
      </c>
      <c r="N19" s="151">
        <v>0</v>
      </c>
      <c r="O19" s="184">
        <f>(C19*'Parte 2'!$C$20)+(D19*'Parte 2'!$C$21)+(E19*'Parte 2'!$C$22)+(F19*'Parte 2'!$C$23)+(G19*'Parte 2'!$C$24)+(H19*'Parte 2'!$C$25)+(N19*'Parte 2'!$C$26)</f>
        <v>0</v>
      </c>
    </row>
    <row r="20" spans="1:16" x14ac:dyDescent="0.2">
      <c r="A20" s="315" t="s">
        <v>162</v>
      </c>
      <c r="B20" s="69" t="s">
        <v>156</v>
      </c>
      <c r="C20" s="70">
        <f>ROUND((IF(C19&gt;=(C10*'Bases de Cálculo'!$B$2), 'Parte 4'!C10*'Bases de Cálculo'!$B$2, 'Parte 4'!C19)),2)</f>
        <v>0</v>
      </c>
      <c r="D20" s="70">
        <f>ROUND((IF(D19&gt;=(D10*'Bases de Cálculo'!$B$2), 'Parte 4'!D10*'Bases de Cálculo'!$B$2, 'Parte 4'!D19)),2)</f>
        <v>0</v>
      </c>
      <c r="E20" s="70">
        <f>ROUND((IF(E19&gt;=(E10*'Bases de Cálculo'!$B$2), 'Parte 4'!E10*'Bases de Cálculo'!$B$2, 'Parte 4'!E19)),2)</f>
        <v>0</v>
      </c>
      <c r="F20" s="70">
        <f>ROUND((IF(F19&gt;=(F10*'Bases de Cálculo'!$B$2), 'Parte 4'!F10*'Bases de Cálculo'!$B$2, 'Parte 4'!F19)),2)</f>
        <v>0</v>
      </c>
      <c r="G20" s="70">
        <f>ROUND((IF(G19&gt;=(G10*'Bases de Cálculo'!$B$2), 'Parte 4'!G10*'Bases de Cálculo'!$B$2, 'Parte 4'!G19)),2)</f>
        <v>0</v>
      </c>
      <c r="H20" s="70">
        <f>ROUND((IF(H19&gt;=(H10*'Bases de Cálculo'!$B$2), 'Parte 4'!H10*'Bases de Cálculo'!$B$2, 'Parte 4'!H19)),2)</f>
        <v>0</v>
      </c>
      <c r="I20" s="70">
        <f>ROUND((IF(I19&gt;=(I10*'Bases de Cálculo'!$B$2), 'Parte 4'!I10*'Bases de Cálculo'!$B$2, 'Parte 4'!I19)),2)</f>
        <v>0</v>
      </c>
      <c r="J20" s="70">
        <f>ROUND((IF(J19&gt;=(J10*'Bases de Cálculo'!$B$2), 'Parte 4'!J10*'Bases de Cálculo'!$B$2, 'Parte 4'!J19)),2)</f>
        <v>0</v>
      </c>
      <c r="K20" s="70">
        <f>ROUND((IF(K19&gt;=(K10*'Bases de Cálculo'!$B$2), 'Parte 4'!K10*'Bases de Cálculo'!$B$2, 'Parte 4'!K19)),2)</f>
        <v>0</v>
      </c>
      <c r="L20" s="70">
        <f>ROUND((IF(L19&gt;=(L10*'Bases de Cálculo'!$B$2), 'Parte 4'!L10*'Bases de Cálculo'!$B$2, 'Parte 4'!L19)),2)</f>
        <v>0</v>
      </c>
      <c r="M20" s="70">
        <f>ROUND((IF(M19&gt;=(M10*'Bases de Cálculo'!$B$2), 'Parte 4'!M10*'Bases de Cálculo'!$B$2, 'Parte 4'!M19)),2)</f>
        <v>0</v>
      </c>
      <c r="N20" s="70">
        <f>ROUND((IF(N19&gt;=(N10*'Bases de Cálculo'!$B$2), 'Parte 4'!N10*'Bases de Cálculo'!$B$2, 'Parte 4'!N19)),2)</f>
        <v>0</v>
      </c>
      <c r="O20" s="184">
        <f>(C20*'Parte 2'!$C$20)+(D20*'Parte 2'!$C$21)+(E20*'Parte 2'!$C$22)+(F20*'Parte 2'!$C$23)+(G20*'Parte 2'!$C$24)+(H20*'Parte 2'!$C$25)+(N20*'Parte 2'!$C$26)</f>
        <v>0</v>
      </c>
    </row>
    <row r="21" spans="1:16" x14ac:dyDescent="0.2">
      <c r="A21" s="316"/>
      <c r="B21" s="71" t="s">
        <v>2</v>
      </c>
      <c r="C21" s="72">
        <f>ROUND((C19-C20),2)</f>
        <v>0</v>
      </c>
      <c r="D21" s="72">
        <f t="shared" ref="D21:H21" si="0">ROUND((D19-D20),2)</f>
        <v>0</v>
      </c>
      <c r="E21" s="72">
        <f t="shared" si="0"/>
        <v>0</v>
      </c>
      <c r="F21" s="72">
        <f t="shared" si="0"/>
        <v>0</v>
      </c>
      <c r="G21" s="72">
        <f t="shared" si="0"/>
        <v>0</v>
      </c>
      <c r="H21" s="72">
        <f t="shared" si="0"/>
        <v>0</v>
      </c>
      <c r="I21" s="72">
        <f t="shared" ref="I21:M21" si="1">ROUND((I19-I20),2)</f>
        <v>0</v>
      </c>
      <c r="J21" s="72">
        <f t="shared" si="1"/>
        <v>0</v>
      </c>
      <c r="K21" s="72">
        <f t="shared" si="1"/>
        <v>0</v>
      </c>
      <c r="L21" s="72">
        <f t="shared" si="1"/>
        <v>0</v>
      </c>
      <c r="M21" s="72">
        <f t="shared" si="1"/>
        <v>0</v>
      </c>
      <c r="N21" s="72">
        <f t="shared" ref="N21" si="2">ROUND((N19-N20),2)</f>
        <v>0</v>
      </c>
      <c r="O21" s="184">
        <f>(C21*'Parte 2'!$C$20)+(D21*'Parte 2'!$C$21)+(E21*'Parte 2'!$C$22)+(F21*'Parte 2'!$C$23)+(G21*'Parte 2'!$C$24)+(H21*'Parte 2'!$C$25)+(N21*'Parte 2'!$C$26)</f>
        <v>0</v>
      </c>
    </row>
    <row r="22" spans="1:16" x14ac:dyDescent="0.2">
      <c r="A22" s="316"/>
      <c r="B22" s="73" t="s">
        <v>152</v>
      </c>
      <c r="C22" s="72">
        <f>ROUND((IF(SUM(C10:C14)&lt;='Bases de Cálculo'!$B$6,((VLOOKUP(C8, 'Parte 2'!$A$19:$I$41,9,FALSE))*'Bases de Cálculo'!$B$5), 0)),2)</f>
        <v>0</v>
      </c>
      <c r="D22" s="72">
        <f>ROUND((IF(SUM(D10:D14)&lt;='Bases de Cálculo'!$B$6,((VLOOKUP(D8, 'Parte 2'!$A$19:$I$41,9,FALSE))*'Bases de Cálculo'!$B$5), 0)),2)</f>
        <v>0</v>
      </c>
      <c r="E22" s="72">
        <f>ROUND((IF(SUM(E10:E14)&lt;='Bases de Cálculo'!$B$6,((VLOOKUP(E8, 'Parte 2'!$A$19:$I$41,9,FALSE))*'Bases de Cálculo'!$B$5), 0)),2)</f>
        <v>0</v>
      </c>
      <c r="F22" s="72">
        <f>ROUND((IF(SUM(F10:F14)&lt;='Bases de Cálculo'!$B$6,((VLOOKUP(F8, 'Parte 2'!$A$19:$I$41,9,FALSE))*'Bases de Cálculo'!$B$5), 0)),2)</f>
        <v>0</v>
      </c>
      <c r="G22" s="72">
        <f>ROUND((IF(SUM(G10:G14)&lt;='Bases de Cálculo'!$B$6,((VLOOKUP(G8, 'Parte 2'!$A$19:$I$41,9,FALSE))*'Bases de Cálculo'!$B$5), 0)),2)</f>
        <v>0</v>
      </c>
      <c r="H22" s="72">
        <f>ROUND((IF(SUM(H10:H14)&lt;='Bases de Cálculo'!$B$6,((VLOOKUP(H8, 'Parte 2'!$A$19:$I$41,9,FALSE))*'Bases de Cálculo'!$B$5), 0)),2)</f>
        <v>0</v>
      </c>
      <c r="I22" s="72">
        <f>ROUND((IF(SUM(I10:I14)&lt;='Bases de Cálculo'!$B$6,((VLOOKUP(I8, 'Parte 2'!$A$19:$I$41,9,FALSE))*'Bases de Cálculo'!$B$5), 0)),2)</f>
        <v>0</v>
      </c>
      <c r="J22" s="72">
        <f>ROUND((IF(SUM(J10:J14)&lt;='Bases de Cálculo'!$B$6,((VLOOKUP(J8, 'Parte 2'!$A$19:$I$41,9,FALSE))*'Bases de Cálculo'!$B$5), 0)),2)</f>
        <v>0</v>
      </c>
      <c r="K22" s="72">
        <f>ROUND((IF(SUM(K10:K14)&lt;='Bases de Cálculo'!$B$6,((VLOOKUP(K8, 'Parte 2'!$A$19:$I$41,9,FALSE))*'Bases de Cálculo'!$B$5), 0)),2)</f>
        <v>0</v>
      </c>
      <c r="L22" s="72">
        <f>ROUND((IF(SUM(L10:L14)&lt;='Bases de Cálculo'!$B$6,((VLOOKUP(L8, 'Parte 2'!$A$19:$I$41,9,FALSE))*'Bases de Cálculo'!$B$5), 0)),2)</f>
        <v>0</v>
      </c>
      <c r="M22" s="72">
        <f>ROUND((IF(SUM(M10:M14)&lt;='Bases de Cálculo'!$B$6,((VLOOKUP(M8, 'Parte 2'!$A$19:$I$41,9,FALSE))*'Bases de Cálculo'!$B$5), 0)),2)</f>
        <v>0</v>
      </c>
      <c r="N22" s="72">
        <f>ROUND((IF(SUM(N10:N14)&lt;='Bases de Cálculo'!$B$6,((VLOOKUP(N8, 'Parte 2'!$A$19:$I$41,9,FALSE))*'Bases de Cálculo'!$B$5), 0)),2)</f>
        <v>0</v>
      </c>
      <c r="O22" s="184">
        <f>(C22*'Parte 2'!$C$20)+(D22*'Parte 2'!$C$21)+(E22*'Parte 2'!$C$22)+(F22*'Parte 2'!$C$23)+(G22*'Parte 2'!$C$24)+(H22*'Parte 2'!$C$25)+(N22*'Parte 2'!$C$26)</f>
        <v>0</v>
      </c>
    </row>
    <row r="23" spans="1:16" x14ac:dyDescent="0.2">
      <c r="A23" s="316"/>
      <c r="B23" s="74" t="s">
        <v>153</v>
      </c>
      <c r="C23" s="72">
        <f>ROUND((IF(SUM(C10:C14)&lt;='Bases de Cálculo'!$F$3,SUM(C10:C14)*'Bases de Cálculo'!$G$3,IF(SUM(C10:C14)&lt;='Bases de Cálculo'!$F$4,(((SUM(C10:C14)-'Bases de Cálculo'!$F$3)*'Bases de Cálculo'!$G$4)+'Bases de Cálculo'!$H$3), IF(SUM(C10:C14)&lt;='Bases de Cálculo'!$F$5, (((SUM(C10:C14)-'Bases de Cálculo'!$F$4)*'Bases de Cálculo'!$G$5)+'Bases de Cálculo'!$H$3+'Bases de Cálculo'!$H$4), IF(SUM(C10:C14)&lt;='Bases de Cálculo'!$F$6, (((SUM(C10:C14)-'Bases de Cálculo'!$F$5)*'Bases de Cálculo'!$G$6)+'Bases de Cálculo'!$H$3+'Bases de Cálculo'!$H$4+'Bases de Cálculo'!$H$5), SUM('Bases de Cálculo'!$H$3:$H$6)))))),2)</f>
        <v>0</v>
      </c>
      <c r="D23" s="72">
        <f>ROUND((IF(SUM(D10:D14)&lt;='Bases de Cálculo'!$F$3,SUM(D10:D14)*'Bases de Cálculo'!$G$3,IF(SUM(D10:D14)&lt;='Bases de Cálculo'!$F$4,(((SUM(D10:D14)-'Bases de Cálculo'!$F$3)*'Bases de Cálculo'!$G$4)+'Bases de Cálculo'!$H$3), IF(SUM(D10:D14)&lt;='Bases de Cálculo'!$F$5, (((SUM(D10:D14)-'Bases de Cálculo'!$F$4)*'Bases de Cálculo'!$G$5)+'Bases de Cálculo'!$H$3+'Bases de Cálculo'!$H$4), IF(SUM(D10:D14)&lt;='Bases de Cálculo'!$F$6, (((SUM(D10:D14)-'Bases de Cálculo'!$F$5)*'Bases de Cálculo'!$G$6)+'Bases de Cálculo'!$H$3+'Bases de Cálculo'!$H$4+'Bases de Cálculo'!$H$5), SUM('Bases de Cálculo'!$H$3:$H$6)))))),2)</f>
        <v>0</v>
      </c>
      <c r="E23" s="72">
        <f>ROUND((IF(SUM(E10:E14)&lt;='Bases de Cálculo'!$F$3,SUM(E10:E14)*'Bases de Cálculo'!$G$3,IF(SUM(E10:E14)&lt;='Bases de Cálculo'!$F$4,(((SUM(E10:E14)-'Bases de Cálculo'!$F$3)*'Bases de Cálculo'!$G$4)+'Bases de Cálculo'!$H$3), IF(SUM(E10:E14)&lt;='Bases de Cálculo'!$F$5, (((SUM(E10:E14)-'Bases de Cálculo'!$F$4)*'Bases de Cálculo'!$G$5)+'Bases de Cálculo'!$H$3+'Bases de Cálculo'!$H$4), IF(SUM(E10:E14)&lt;='Bases de Cálculo'!$F$6, (((SUM(E10:E14)-'Bases de Cálculo'!$F$5)*'Bases de Cálculo'!$G$6)+'Bases de Cálculo'!$H$3+'Bases de Cálculo'!$H$4+'Bases de Cálculo'!$H$5), SUM('Bases de Cálculo'!$H$3:$H$6)))))),2)</f>
        <v>0</v>
      </c>
      <c r="F23" s="72">
        <f>ROUND((IF(SUM(F10:F14)&lt;='Bases de Cálculo'!$F$3,SUM(F10:F14)*'Bases de Cálculo'!$G$3,IF(SUM(F10:F14)&lt;='Bases de Cálculo'!$F$4,(((SUM(F10:F14)-'Bases de Cálculo'!$F$3)*'Bases de Cálculo'!$G$4)+'Bases de Cálculo'!$H$3), IF(SUM(F10:F14)&lt;='Bases de Cálculo'!$F$5, (((SUM(F10:F14)-'Bases de Cálculo'!$F$4)*'Bases de Cálculo'!$G$5)+'Bases de Cálculo'!$H$3+'Bases de Cálculo'!$H$4), IF(SUM(F10:F14)&lt;='Bases de Cálculo'!$F$6, (((SUM(F10:F14)-'Bases de Cálculo'!$F$5)*'Bases de Cálculo'!$G$6)+'Bases de Cálculo'!$H$3+'Bases de Cálculo'!$H$4+'Bases de Cálculo'!$H$5), SUM('Bases de Cálculo'!$H$3:$H$6)))))),2)</f>
        <v>0</v>
      </c>
      <c r="G23" s="72">
        <f>ROUND((IF(SUM(G10:G14)&lt;='Bases de Cálculo'!$F$3,SUM(G10:G14)*'Bases de Cálculo'!$G$3,IF(SUM(G10:G14)&lt;='Bases de Cálculo'!$F$4,(((SUM(G10:G14)-'Bases de Cálculo'!$F$3)*'Bases de Cálculo'!$G$4)+'Bases de Cálculo'!$H$3), IF(SUM(G10:G14)&lt;='Bases de Cálculo'!$F$5, (((SUM(G10:G14)-'Bases de Cálculo'!$F$4)*'Bases de Cálculo'!$G$5)+'Bases de Cálculo'!$H$3+'Bases de Cálculo'!$H$4), IF(SUM(G10:G14)&lt;='Bases de Cálculo'!$F$6, (((SUM(G10:G14)-'Bases de Cálculo'!$F$5)*'Bases de Cálculo'!$G$6)+'Bases de Cálculo'!$H$3+'Bases de Cálculo'!$H$4+'Bases de Cálculo'!$H$5), SUM('Bases de Cálculo'!$H$3:$H$6)))))),2)</f>
        <v>0</v>
      </c>
      <c r="H23" s="72">
        <f>ROUND((IF(SUM(H10:H14)&lt;='Bases de Cálculo'!$F$3,SUM(H10:H14)*'Bases de Cálculo'!$G$3,IF(SUM(H10:H14)&lt;='Bases de Cálculo'!$F$4,(((SUM(H10:H14)-'Bases de Cálculo'!$F$3)*'Bases de Cálculo'!$G$4)+'Bases de Cálculo'!$H$3), IF(SUM(H10:H14)&lt;='Bases de Cálculo'!$F$5, (((SUM(H10:H14)-'Bases de Cálculo'!$F$4)*'Bases de Cálculo'!$G$5)+'Bases de Cálculo'!$H$3+'Bases de Cálculo'!$H$4), IF(SUM(H10:H14)&lt;='Bases de Cálculo'!$F$6, (((SUM(H10:H14)-'Bases de Cálculo'!$F$5)*'Bases de Cálculo'!$G$6)+'Bases de Cálculo'!$H$3+'Bases de Cálculo'!$H$4+'Bases de Cálculo'!$H$5), SUM('Bases de Cálculo'!$H$3:$H$6)))))),2)</f>
        <v>0</v>
      </c>
      <c r="I23" s="72">
        <f>ROUND((IF(SUM(I10:I14)&lt;='Bases de Cálculo'!$F$3,SUM(I10:I14)*'Bases de Cálculo'!$G$3,IF(SUM(I10:I14)&lt;='Bases de Cálculo'!$F$4,(((SUM(I10:I14)-'Bases de Cálculo'!$F$3)*'Bases de Cálculo'!$G$4)+'Bases de Cálculo'!$H$3), IF(SUM(I10:I14)&lt;='Bases de Cálculo'!$F$5, (((SUM(I10:I14)-'Bases de Cálculo'!$F$4)*'Bases de Cálculo'!$G$5)+'Bases de Cálculo'!$H$3+'Bases de Cálculo'!$H$4), IF(SUM(I10:I14)&lt;='Bases de Cálculo'!$F$6, (((SUM(I10:I14)-'Bases de Cálculo'!$F$5)*'Bases de Cálculo'!$G$6)+'Bases de Cálculo'!$H$3+'Bases de Cálculo'!$H$4+'Bases de Cálculo'!$H$5), SUM('Bases de Cálculo'!$H$3:$H$6)))))),2)</f>
        <v>0</v>
      </c>
      <c r="J23" s="72">
        <f>ROUND((IF(SUM(J10:J14)&lt;='Bases de Cálculo'!$F$3,SUM(J10:J14)*'Bases de Cálculo'!$G$3,IF(SUM(J10:J14)&lt;='Bases de Cálculo'!$F$4,(((SUM(J10:J14)-'Bases de Cálculo'!$F$3)*'Bases de Cálculo'!$G$4)+'Bases de Cálculo'!$H$3), IF(SUM(J10:J14)&lt;='Bases de Cálculo'!$F$5, (((SUM(J10:J14)-'Bases de Cálculo'!$F$4)*'Bases de Cálculo'!$G$5)+'Bases de Cálculo'!$H$3+'Bases de Cálculo'!$H$4), IF(SUM(J10:J14)&lt;='Bases de Cálculo'!$F$6, (((SUM(J10:J14)-'Bases de Cálculo'!$F$5)*'Bases de Cálculo'!$G$6)+'Bases de Cálculo'!$H$3+'Bases de Cálculo'!$H$4+'Bases de Cálculo'!$H$5), SUM('Bases de Cálculo'!$H$3:$H$6)))))),2)</f>
        <v>0</v>
      </c>
      <c r="K23" s="72">
        <f>ROUND((IF(SUM(K10:K14)&lt;='Bases de Cálculo'!$F$3,SUM(K10:K14)*'Bases de Cálculo'!$G$3,IF(SUM(K10:K14)&lt;='Bases de Cálculo'!$F$4,(((SUM(K10:K14)-'Bases de Cálculo'!$F$3)*'Bases de Cálculo'!$G$4)+'Bases de Cálculo'!$H$3), IF(SUM(K10:K14)&lt;='Bases de Cálculo'!$F$5, (((SUM(K10:K14)-'Bases de Cálculo'!$F$4)*'Bases de Cálculo'!$G$5)+'Bases de Cálculo'!$H$3+'Bases de Cálculo'!$H$4), IF(SUM(K10:K14)&lt;='Bases de Cálculo'!$F$6, (((SUM(K10:K14)-'Bases de Cálculo'!$F$5)*'Bases de Cálculo'!$G$6)+'Bases de Cálculo'!$H$3+'Bases de Cálculo'!$H$4+'Bases de Cálculo'!$H$5), SUM('Bases de Cálculo'!$H$3:$H$6)))))),2)</f>
        <v>0</v>
      </c>
      <c r="L23" s="72">
        <f>ROUND((IF(SUM(L10:L14)&lt;='Bases de Cálculo'!$F$3,SUM(L10:L14)*'Bases de Cálculo'!$G$3,IF(SUM(L10:L14)&lt;='Bases de Cálculo'!$F$4,(((SUM(L10:L14)-'Bases de Cálculo'!$F$3)*'Bases de Cálculo'!$G$4)+'Bases de Cálculo'!$H$3), IF(SUM(L10:L14)&lt;='Bases de Cálculo'!$F$5, (((SUM(L10:L14)-'Bases de Cálculo'!$F$4)*'Bases de Cálculo'!$G$5)+'Bases de Cálculo'!$H$3+'Bases de Cálculo'!$H$4), IF(SUM(L10:L14)&lt;='Bases de Cálculo'!$F$6, (((SUM(L10:L14)-'Bases de Cálculo'!$F$5)*'Bases de Cálculo'!$G$6)+'Bases de Cálculo'!$H$3+'Bases de Cálculo'!$H$4+'Bases de Cálculo'!$H$5), SUM('Bases de Cálculo'!$H$3:$H$6)))))),2)</f>
        <v>0</v>
      </c>
      <c r="M23" s="72">
        <f>ROUND((IF(SUM(M10:M14)&lt;='Bases de Cálculo'!$F$3,SUM(M10:M14)*'Bases de Cálculo'!$G$3,IF(SUM(M10:M14)&lt;='Bases de Cálculo'!$F$4,(((SUM(M10:M14)-'Bases de Cálculo'!$F$3)*'Bases de Cálculo'!$G$4)+'Bases de Cálculo'!$H$3), IF(SUM(M10:M14)&lt;='Bases de Cálculo'!$F$5, (((SUM(M10:M14)-'Bases de Cálculo'!$F$4)*'Bases de Cálculo'!$G$5)+'Bases de Cálculo'!$H$3+'Bases de Cálculo'!$H$4), IF(SUM(M10:M14)&lt;='Bases de Cálculo'!$F$6, (((SUM(M10:M14)-'Bases de Cálculo'!$F$5)*'Bases de Cálculo'!$G$6)+'Bases de Cálculo'!$H$3+'Bases de Cálculo'!$H$4+'Bases de Cálculo'!$H$5), SUM('Bases de Cálculo'!$H$3:$H$6)))))),2)</f>
        <v>0</v>
      </c>
      <c r="N23" s="72">
        <f>ROUND((IF(SUM(N10:N14)&lt;='Bases de Cálculo'!$F$3,SUM(N10:N14)*'Bases de Cálculo'!$G$3,IF(SUM(N10:N14)&lt;='Bases de Cálculo'!$F$4,(((SUM(N10:N14)-'Bases de Cálculo'!$F$3)*'Bases de Cálculo'!$G$4)+'Bases de Cálculo'!$H$3), IF(SUM(N10:N14)&lt;='Bases de Cálculo'!$F$5, (((SUM(N10:N14)-'Bases de Cálculo'!$F$4)*'Bases de Cálculo'!$G$5)+'Bases de Cálculo'!$H$3+'Bases de Cálculo'!$H$4), IF(SUM(N10:N14)&lt;='Bases de Cálculo'!$F$6, (((SUM(N10:N14)-'Bases de Cálculo'!$F$5)*'Bases de Cálculo'!$G$6)+'Bases de Cálculo'!$H$3+'Bases de Cálculo'!$H$4+'Bases de Cálculo'!$H$5), SUM('Bases de Cálculo'!$H$3:$H$6)))))),2)</f>
        <v>0</v>
      </c>
      <c r="O23" s="184">
        <f>(C23*'Parte 2'!$C$20)+(D23*'Parte 2'!$C$21)+(E23*'Parte 2'!$C$22)+(F23*'Parte 2'!$C$23)+(G23*'Parte 2'!$C$24)+(H23*'Parte 2'!$C$25)+(N23*'Parte 2'!$C$26)</f>
        <v>0</v>
      </c>
    </row>
    <row r="24" spans="1:16" x14ac:dyDescent="0.2">
      <c r="A24" s="316"/>
      <c r="B24" s="74" t="s">
        <v>154</v>
      </c>
      <c r="C24" s="72">
        <f>ROUND((VLOOKUP(C8, IRRF_P2!$H$1:$N$101, 7,FALSE)),2)</f>
        <v>0</v>
      </c>
      <c r="D24" s="72">
        <f>ROUND((VLOOKUP(D8, IRRF_P2!$H$1:$N$101, 7,FALSE)),2)</f>
        <v>0</v>
      </c>
      <c r="E24" s="72">
        <f>ROUND((VLOOKUP(E8, IRRF_P2!$H$1:$N$101, 7,FALSE)),2)</f>
        <v>0</v>
      </c>
      <c r="F24" s="72">
        <f>ROUND((VLOOKUP(F8, IRRF_P2!$H$1:$N$101, 7,FALSE)),2)</f>
        <v>0</v>
      </c>
      <c r="G24" s="72">
        <f>ROUND((VLOOKUP(G8, IRRF_P2!$H$1:$N$101, 7,FALSE)),2)</f>
        <v>0</v>
      </c>
      <c r="H24" s="72">
        <f>ROUND((VLOOKUP(H8, IRRF_P2!$H$1:$N$101, 7,FALSE)),2)</f>
        <v>0</v>
      </c>
      <c r="I24" s="72">
        <f>ROUND((VLOOKUP(I8, IRRF_P2!$H$1:$N$101, 7,FALSE)),2)</f>
        <v>0</v>
      </c>
      <c r="J24" s="72">
        <f>ROUND((VLOOKUP(J8, IRRF_P2!$H$1:$N$101, 7,FALSE)),2)</f>
        <v>0</v>
      </c>
      <c r="K24" s="72">
        <f>ROUND((VLOOKUP(K8, IRRF_P2!$H$1:$N$101, 7,FALSE)),2)</f>
        <v>0</v>
      </c>
      <c r="L24" s="72">
        <f>ROUND((VLOOKUP(L8, IRRF_P2!$H$1:$N$101, 7,FALSE)),2)</f>
        <v>0</v>
      </c>
      <c r="M24" s="72">
        <f>ROUND((VLOOKUP(M8, IRRF_P2!$H$1:$N$101, 7,FALSE)),2)</f>
        <v>0</v>
      </c>
      <c r="N24" s="72">
        <f>ROUND((VLOOKUP(N8, IRRF_P2!$H$1:$N$101, 7,FALSE)),2)</f>
        <v>0</v>
      </c>
      <c r="O24" s="184">
        <f>(C24*'Parte 2'!$C$20)+(D24*'Parte 2'!$C$21)+(E24*'Parte 2'!$C$22)+(F24*'Parte 2'!$C$23)+(G24*'Parte 2'!$C$24)+(H24*'Parte 2'!$C$25)+(N24*'Parte 2'!$C$26)</f>
        <v>0</v>
      </c>
    </row>
    <row r="25" spans="1:16" x14ac:dyDescent="0.2">
      <c r="A25" s="316"/>
      <c r="B25" s="74" t="s">
        <v>7</v>
      </c>
      <c r="C25" s="72">
        <f>ROUND((SUM(C10:C14)*'Bases de Cálculo'!$B$7),2)</f>
        <v>0</v>
      </c>
      <c r="D25" s="72">
        <f>ROUND((SUM(D10:D14)*'Bases de Cálculo'!$B$7),2)</f>
        <v>0</v>
      </c>
      <c r="E25" s="72">
        <f>ROUND((SUM(E10:E14)*'Bases de Cálculo'!$B$7),2)</f>
        <v>0</v>
      </c>
      <c r="F25" s="72">
        <f>ROUND((SUM(F10:F14)*'Bases de Cálculo'!$B$7),2)</f>
        <v>0</v>
      </c>
      <c r="G25" s="72">
        <f>ROUND((SUM(G10:G14)*'Bases de Cálculo'!$B$7),2)</f>
        <v>0</v>
      </c>
      <c r="H25" s="72">
        <f>ROUND((SUM(H10:H14)*'Bases de Cálculo'!$B$7),2)</f>
        <v>0</v>
      </c>
      <c r="I25" s="72">
        <f>ROUND((SUM(I10:I14)*'Bases de Cálculo'!$B$7),2)</f>
        <v>0</v>
      </c>
      <c r="J25" s="72">
        <f>ROUND((SUM(J10:J14)*'Bases de Cálculo'!$B$7),2)</f>
        <v>0</v>
      </c>
      <c r="K25" s="72">
        <f>ROUND((SUM(K10:K14)*'Bases de Cálculo'!$B$7),2)</f>
        <v>0</v>
      </c>
      <c r="L25" s="72">
        <f>ROUND((SUM(L10:L14)*'Bases de Cálculo'!$B$7),2)</f>
        <v>0</v>
      </c>
      <c r="M25" s="72">
        <f>ROUND((SUM(M10:M14)*'Bases de Cálculo'!$B$7),2)</f>
        <v>0</v>
      </c>
      <c r="N25" s="72">
        <f>ROUND((SUM(N10:N14)*'Bases de Cálculo'!$B$7),2)</f>
        <v>0</v>
      </c>
      <c r="O25" s="184">
        <f>(C25*'Parte 2'!$C$20)+(D25*'Parte 2'!$C$21)+(E25*'Parte 2'!$C$22)+(F25*'Parte 2'!$C$23)+(G25*'Parte 2'!$C$24)+(H25*'Parte 2'!$C$25)+(N25*'Parte 2'!$C$26)</f>
        <v>0</v>
      </c>
    </row>
    <row r="26" spans="1:16" x14ac:dyDescent="0.2">
      <c r="A26" s="316"/>
      <c r="B26" s="74" t="s">
        <v>157</v>
      </c>
      <c r="C26" s="72">
        <f>ROUND((C23*'Bases de Cálculo'!$B$7),2)</f>
        <v>0</v>
      </c>
      <c r="D26" s="72">
        <f>ROUND((D23*'Bases de Cálculo'!$B$7),2)</f>
        <v>0</v>
      </c>
      <c r="E26" s="72">
        <f>ROUND((E23*'Bases de Cálculo'!$B$7),2)</f>
        <v>0</v>
      </c>
      <c r="F26" s="72">
        <f>ROUND((F23*'Bases de Cálculo'!$B$7),2)</f>
        <v>0</v>
      </c>
      <c r="G26" s="72">
        <f>ROUND((G23*'Bases de Cálculo'!$B$7),2)</f>
        <v>0</v>
      </c>
      <c r="H26" s="72">
        <f>ROUND((H23*'Bases de Cálculo'!$B$7),2)</f>
        <v>0</v>
      </c>
      <c r="I26" s="72">
        <f>ROUND((I23*'Bases de Cálculo'!$B$7),2)</f>
        <v>0</v>
      </c>
      <c r="J26" s="72">
        <f>ROUND((J23*'Bases de Cálculo'!$B$7),2)</f>
        <v>0</v>
      </c>
      <c r="K26" s="72">
        <f>ROUND((K23*'Bases de Cálculo'!$B$7),2)</f>
        <v>0</v>
      </c>
      <c r="L26" s="72">
        <f>ROUND((L23*'Bases de Cálculo'!$B$7),2)</f>
        <v>0</v>
      </c>
      <c r="M26" s="72">
        <f>ROUND((M23*'Bases de Cálculo'!$B$7),2)</f>
        <v>0</v>
      </c>
      <c r="N26" s="72">
        <f>ROUND((N23*'Bases de Cálculo'!$B$7),2)</f>
        <v>0</v>
      </c>
      <c r="O26" s="184">
        <f>(C26*'Parte 2'!$C$20)+(D26*'Parte 2'!$C$21)+(E26*'Parte 2'!$C$22)+(F26*'Parte 2'!$C$23)+(G26*'Parte 2'!$C$24)+(H26*'Parte 2'!$C$25)+(N26*'Parte 2'!$C$26)</f>
        <v>0</v>
      </c>
    </row>
    <row r="27" spans="1:16" x14ac:dyDescent="0.2">
      <c r="A27" s="316"/>
      <c r="B27" s="74" t="s">
        <v>160</v>
      </c>
      <c r="C27" s="72">
        <f>ROUND((IF(C24&lt;=0,0,(C24*'Bases de Cálculo'!$B$7))),2)</f>
        <v>0</v>
      </c>
      <c r="D27" s="72">
        <f>ROUND((IF(D24&lt;=0,0,(D24*'Bases de Cálculo'!$B$7))),2)</f>
        <v>0</v>
      </c>
      <c r="E27" s="72">
        <f>ROUND((IF(E24&lt;=0,0,(E24*'Bases de Cálculo'!$B$7))),2)</f>
        <v>0</v>
      </c>
      <c r="F27" s="72">
        <f>ROUND((IF(F24&lt;=0,0,(F24*'Bases de Cálculo'!$B$7))),2)</f>
        <v>0</v>
      </c>
      <c r="G27" s="72">
        <f>ROUND((IF(G24&lt;=0,0,(G24*'Bases de Cálculo'!$B$7))),2)</f>
        <v>0</v>
      </c>
      <c r="H27" s="72">
        <f>ROUND((IF(H24&lt;=0,0,(H24*'Bases de Cálculo'!$B$7))),2)</f>
        <v>0</v>
      </c>
      <c r="I27" s="72">
        <f>ROUND((IF(I24&lt;=0,0,(I24*'Bases de Cálculo'!$B$7))),2)</f>
        <v>0</v>
      </c>
      <c r="J27" s="72">
        <f>ROUND((IF(J24&lt;=0,0,(J24*'Bases de Cálculo'!$B$7))),2)</f>
        <v>0</v>
      </c>
      <c r="K27" s="72">
        <f>ROUND((IF(K24&lt;=0,0,(K24*'Bases de Cálculo'!$B$7))),2)</f>
        <v>0</v>
      </c>
      <c r="L27" s="72">
        <f>ROUND((IF(L24&lt;=0,0,(L24*'Bases de Cálculo'!$B$7))),2)</f>
        <v>0</v>
      </c>
      <c r="M27" s="72">
        <f>ROUND((IF(M24&lt;=0,0,(M24*'Bases de Cálculo'!$B$7))),2)</f>
        <v>0</v>
      </c>
      <c r="N27" s="72">
        <f>ROUND((IF(N24&lt;=0,0,(N24*'Bases de Cálculo'!$B$7))),2)</f>
        <v>0</v>
      </c>
      <c r="O27" s="184">
        <f>(C27*'Parte 2'!$C$20)+(D27*'Parte 2'!$C$21)+(E27*'Parte 2'!$C$22)+(F27*'Parte 2'!$C$23)+(G27*'Parte 2'!$C$24)+(H27*'Parte 2'!$C$25)+(N27*'Parte 2'!$C$26)</f>
        <v>0</v>
      </c>
    </row>
    <row r="28" spans="1:16" x14ac:dyDescent="0.2">
      <c r="A28" s="316"/>
      <c r="B28" s="74" t="s">
        <v>8</v>
      </c>
      <c r="C28" s="72">
        <f>ROUND((SUM(C10:C14)/12),2)</f>
        <v>0</v>
      </c>
      <c r="D28" s="72">
        <f t="shared" ref="D28:H28" si="3">ROUND((SUM(D10:D14)/12),2)</f>
        <v>0</v>
      </c>
      <c r="E28" s="72">
        <f t="shared" si="3"/>
        <v>0</v>
      </c>
      <c r="F28" s="72">
        <f t="shared" si="3"/>
        <v>0</v>
      </c>
      <c r="G28" s="72">
        <f t="shared" si="3"/>
        <v>0</v>
      </c>
      <c r="H28" s="72">
        <f t="shared" si="3"/>
        <v>0</v>
      </c>
      <c r="I28" s="72">
        <f t="shared" ref="I28:M28" si="4">ROUND((SUM(I10:I14)/12),2)</f>
        <v>0</v>
      </c>
      <c r="J28" s="72">
        <f t="shared" si="4"/>
        <v>0</v>
      </c>
      <c r="K28" s="72">
        <f t="shared" si="4"/>
        <v>0</v>
      </c>
      <c r="L28" s="72">
        <f t="shared" si="4"/>
        <v>0</v>
      </c>
      <c r="M28" s="72">
        <f t="shared" si="4"/>
        <v>0</v>
      </c>
      <c r="N28" s="72">
        <f t="shared" ref="N28" si="5">ROUND((SUM(N10:N14)/12),2)</f>
        <v>0</v>
      </c>
      <c r="O28" s="184">
        <f>(C28*'Parte 2'!$C$20)+(D28*'Parte 2'!$C$21)+(E28*'Parte 2'!$C$22)+(F28*'Parte 2'!$C$23)+(G28*'Parte 2'!$C$24)+(H28*'Parte 2'!$C$25)+(N28*'Parte 2'!$C$26)</f>
        <v>0</v>
      </c>
      <c r="P28" s="183"/>
    </row>
    <row r="29" spans="1:16" x14ac:dyDescent="0.2">
      <c r="A29" s="316"/>
      <c r="B29" s="74" t="s">
        <v>158</v>
      </c>
      <c r="C29" s="72">
        <f>ROUND((C23/12),2)</f>
        <v>0</v>
      </c>
      <c r="D29" s="72">
        <f t="shared" ref="D29:H29" si="6">ROUND((D23/12),2)</f>
        <v>0</v>
      </c>
      <c r="E29" s="72">
        <f t="shared" si="6"/>
        <v>0</v>
      </c>
      <c r="F29" s="72">
        <f t="shared" si="6"/>
        <v>0</v>
      </c>
      <c r="G29" s="72">
        <f t="shared" si="6"/>
        <v>0</v>
      </c>
      <c r="H29" s="72">
        <f t="shared" si="6"/>
        <v>0</v>
      </c>
      <c r="I29" s="72">
        <f t="shared" ref="I29:M29" si="7">ROUND((I23/12),2)</f>
        <v>0</v>
      </c>
      <c r="J29" s="72">
        <f t="shared" si="7"/>
        <v>0</v>
      </c>
      <c r="K29" s="72">
        <f t="shared" si="7"/>
        <v>0</v>
      </c>
      <c r="L29" s="72">
        <f t="shared" si="7"/>
        <v>0</v>
      </c>
      <c r="M29" s="72">
        <f t="shared" si="7"/>
        <v>0</v>
      </c>
      <c r="N29" s="72">
        <f t="shared" ref="N29" si="8">ROUND((N23/12),2)</f>
        <v>0</v>
      </c>
      <c r="O29" s="184">
        <f>(C29*'Parte 2'!$C$20)+(D29*'Parte 2'!$C$21)+(E29*'Parte 2'!$C$22)+(F29*'Parte 2'!$C$23)+(G29*'Parte 2'!$C$24)+(H29*'Parte 2'!$C$25)+(N29*'Parte 2'!$C$26)</f>
        <v>0</v>
      </c>
    </row>
    <row r="30" spans="1:16" x14ac:dyDescent="0.2">
      <c r="A30" s="316"/>
      <c r="B30" s="74" t="s">
        <v>159</v>
      </c>
      <c r="C30" s="72">
        <f>ROUND((IF(C24&lt;=0,0,(C24/12))),2)</f>
        <v>0</v>
      </c>
      <c r="D30" s="72">
        <f t="shared" ref="D30:H30" si="9">ROUND((IF(D24&lt;=0,0,(D24/12))),2)</f>
        <v>0</v>
      </c>
      <c r="E30" s="72">
        <f t="shared" si="9"/>
        <v>0</v>
      </c>
      <c r="F30" s="72">
        <f t="shared" si="9"/>
        <v>0</v>
      </c>
      <c r="G30" s="72">
        <f t="shared" si="9"/>
        <v>0</v>
      </c>
      <c r="H30" s="72">
        <f t="shared" si="9"/>
        <v>0</v>
      </c>
      <c r="I30" s="72">
        <f t="shared" ref="I30:M30" si="10">ROUND((IF(I24&lt;=0,0,(I24/12))),2)</f>
        <v>0</v>
      </c>
      <c r="J30" s="72">
        <f t="shared" si="10"/>
        <v>0</v>
      </c>
      <c r="K30" s="72">
        <f t="shared" si="10"/>
        <v>0</v>
      </c>
      <c r="L30" s="72">
        <f t="shared" si="10"/>
        <v>0</v>
      </c>
      <c r="M30" s="72">
        <f t="shared" si="10"/>
        <v>0</v>
      </c>
      <c r="N30" s="72">
        <f t="shared" ref="N30" si="11">ROUND((IF(N24&lt;=0,0,(N24/12))),2)</f>
        <v>0</v>
      </c>
      <c r="O30" s="184">
        <f>(C30*'Parte 2'!$C$20)+(D30*'Parte 2'!$C$21)+(E30*'Parte 2'!$C$22)+(F30*'Parte 2'!$C$23)+(G30*'Parte 2'!$C$24)+(H30*'Parte 2'!$C$25)+(N30*'Parte 2'!$C$26)</f>
        <v>0</v>
      </c>
    </row>
    <row r="31" spans="1:16" x14ac:dyDescent="0.2">
      <c r="A31" s="316"/>
      <c r="B31" s="74" t="s">
        <v>3</v>
      </c>
      <c r="C31" s="72">
        <f>ROUND((IF('Parte 2'!$H$13="SIM", SUM('Parte 4'!C10:C12,'Parte 4'!C25:C28)*'Bases de Cálculo'!$B$3, 0)),2)</f>
        <v>0</v>
      </c>
      <c r="D31" s="72">
        <f>ROUND((IF('Parte 2'!$H$13="SIM", SUM('Parte 4'!D10:D12,'Parte 4'!D25:D28)*'Bases de Cálculo'!$B$3, 0)),2)</f>
        <v>0</v>
      </c>
      <c r="E31" s="72">
        <f>ROUND((IF('Parte 2'!$H$13="SIM", SUM('Parte 4'!E10:E12,'Parte 4'!E25:E28)*'Bases de Cálculo'!$B$3, 0)),2)</f>
        <v>0</v>
      </c>
      <c r="F31" s="72">
        <f>ROUND((IF('Parte 2'!$H$13="SIM", SUM('Parte 4'!F10:F12,'Parte 4'!F25:F28)*'Bases de Cálculo'!$B$3, 0)),2)</f>
        <v>0</v>
      </c>
      <c r="G31" s="72">
        <f>ROUND((IF('Parte 2'!$H$13="SIM", SUM('Parte 4'!G10:G12,'Parte 4'!G25:G28)*'Bases de Cálculo'!$B$3, 0)),2)</f>
        <v>0</v>
      </c>
      <c r="H31" s="72">
        <f>ROUND((IF('Parte 2'!$H$13="SIM", SUM('Parte 4'!H10:H12,'Parte 4'!H25:H28)*'Bases de Cálculo'!$B$3, 0)),2)</f>
        <v>0</v>
      </c>
      <c r="I31" s="72">
        <f>ROUND((IF('Parte 2'!$H$13="SIM", SUM('Parte 4'!I10:I12,'Parte 4'!I25:I28)*'Bases de Cálculo'!$B$3, 0)),2)</f>
        <v>0</v>
      </c>
      <c r="J31" s="72">
        <f>ROUND((IF('Parte 2'!$H$13="SIM", SUM('Parte 4'!J10:J12,'Parte 4'!J25:J28)*'Bases de Cálculo'!$B$3, 0)),2)</f>
        <v>0</v>
      </c>
      <c r="K31" s="72">
        <f>ROUND((IF('Parte 2'!$H$13="SIM", SUM('Parte 4'!K10:K12,'Parte 4'!K25:K28)*'Bases de Cálculo'!$B$3, 0)),2)</f>
        <v>0</v>
      </c>
      <c r="L31" s="72">
        <f>ROUND((IF('Parte 2'!$H$13="SIM", SUM('Parte 4'!L10:L12,'Parte 4'!L25:L28)*'Bases de Cálculo'!$B$3, 0)),2)</f>
        <v>0</v>
      </c>
      <c r="M31" s="72">
        <f>ROUND((IF('Parte 2'!$H$13="SIM", SUM('Parte 4'!M10:M12,'Parte 4'!M25:M28)*'Bases de Cálculo'!$B$3, 0)),2)</f>
        <v>0</v>
      </c>
      <c r="N31" s="72">
        <f>ROUND((IF('Parte 2'!$H$13="SIM", SUM('Parte 4'!N10:N12,'Parte 4'!N25:N28)*'Bases de Cálculo'!$B$3, 0)),2)</f>
        <v>0</v>
      </c>
      <c r="O31" s="184">
        <f>(C31*'Parte 2'!$C$20)+(D31*'Parte 2'!$C$21)+(E31*'Parte 2'!$C$22)+(F31*'Parte 2'!$C$23)+(G31*'Parte 2'!$C$24)+(H31*'Parte 2'!$C$25)+(N31*'Parte 2'!$C$26)</f>
        <v>0</v>
      </c>
    </row>
    <row r="32" spans="1:16" x14ac:dyDescent="0.2">
      <c r="A32" s="316"/>
      <c r="B32" s="74" t="s">
        <v>150</v>
      </c>
      <c r="C32" s="72">
        <f>ROUND((IF('Parte 2'!$H$13="SIM", SUM('Parte 4'!C10:C12,'Parte 4'!C25:C28)*'Parte 2'!$H$14, 0)),2)</f>
        <v>0</v>
      </c>
      <c r="D32" s="72">
        <f>ROUND((IF('Parte 2'!$H$13="SIM", SUM('Parte 4'!D10:D12,'Parte 4'!D25:D28)*'Parte 2'!$H$14, 0)),2)</f>
        <v>0</v>
      </c>
      <c r="E32" s="72">
        <f>ROUND((IF('Parte 2'!$H$13="SIM", SUM('Parte 4'!E10:E12,'Parte 4'!E25:E28)*'Parte 2'!$H$14, 0)),2)</f>
        <v>0</v>
      </c>
      <c r="F32" s="72">
        <f>ROUND((IF('Parte 2'!$H$13="SIM", SUM('Parte 4'!F10:F12,'Parte 4'!F25:F28)*'Parte 2'!$H$14, 0)),2)</f>
        <v>0</v>
      </c>
      <c r="G32" s="72">
        <f>ROUND((IF('Parte 2'!$H$13="SIM", SUM('Parte 4'!G10:G12,'Parte 4'!G25:G28)*'Parte 2'!$H$14, 0)),2)</f>
        <v>0</v>
      </c>
      <c r="H32" s="72">
        <f>ROUND((IF('Parte 2'!$H$13="SIM", SUM('Parte 4'!H10:H12,'Parte 4'!H25:H28)*'Parte 2'!$H$14, 0)),2)</f>
        <v>0</v>
      </c>
      <c r="I32" s="72">
        <f>ROUND((IF('Parte 2'!$H$13="SIM", SUM('Parte 4'!I10:I12,'Parte 4'!I25:I28)*'Parte 2'!$H$14, 0)),2)</f>
        <v>0</v>
      </c>
      <c r="J32" s="72">
        <f>ROUND((IF('Parte 2'!$H$13="SIM", SUM('Parte 4'!J10:J12,'Parte 4'!J25:J28)*'Parte 2'!$H$14, 0)),2)</f>
        <v>0</v>
      </c>
      <c r="K32" s="72">
        <f>ROUND((IF('Parte 2'!$H$13="SIM", SUM('Parte 4'!K10:K12,'Parte 4'!K25:K28)*'Parte 2'!$H$14, 0)),2)</f>
        <v>0</v>
      </c>
      <c r="L32" s="72">
        <f>ROUND((IF('Parte 2'!$H$13="SIM", SUM('Parte 4'!L10:L12,'Parte 4'!L25:L28)*'Parte 2'!$H$14, 0)),2)</f>
        <v>0</v>
      </c>
      <c r="M32" s="72">
        <f>ROUND((IF('Parte 2'!$H$13="SIM", SUM('Parte 4'!M10:M12,'Parte 4'!M25:M28)*'Parte 2'!$H$14, 0)),2)</f>
        <v>0</v>
      </c>
      <c r="N32" s="72">
        <f>ROUND((IF('Parte 2'!$H$13="SIM", SUM('Parte 4'!N10:N12,'Parte 4'!N25:N28)*'Parte 2'!$H$14, 0)),2)</f>
        <v>0</v>
      </c>
      <c r="O32" s="184">
        <f>(C32*'Parte 2'!$C$20)+(D32*'Parte 2'!$C$21)+(E32*'Parte 2'!$C$22)+(F32*'Parte 2'!$C$23)+(G32*'Parte 2'!$C$24)+(H32*'Parte 2'!$C$25)+(N32*'Parte 2'!$C$26)</f>
        <v>0</v>
      </c>
    </row>
    <row r="33" spans="1:15" x14ac:dyDescent="0.2">
      <c r="A33" s="316"/>
      <c r="B33" s="74" t="s">
        <v>149</v>
      </c>
      <c r="C33" s="72">
        <f>ROUND((IF('Parte 2'!$H$13="SIM", SUM('Parte 4'!C10:C14,C25:C25,C28)*'Bases de Cálculo'!$B$8, 0)),2)</f>
        <v>0</v>
      </c>
      <c r="D33" s="72">
        <f>ROUND((IF('Parte 2'!$H$13="SIM", SUM('Parte 4'!D10:D14,D25:D25,D28)*'Bases de Cálculo'!$B$8, 0)),2)</f>
        <v>0</v>
      </c>
      <c r="E33" s="72">
        <f>ROUND((IF('Parte 2'!$H$13="SIM", SUM('Parte 4'!E10:E14,E25:E25,E28)*'Bases de Cálculo'!$B$8, 0)),2)</f>
        <v>0</v>
      </c>
      <c r="F33" s="72">
        <f>ROUND((IF('Parte 2'!$H$13="SIM", SUM('Parte 4'!F10:F14,F25:F25,F28)*'Bases de Cálculo'!$B$8, 0)),2)</f>
        <v>0</v>
      </c>
      <c r="G33" s="72">
        <f>ROUND((IF('Parte 2'!$H$13="SIM", SUM('Parte 4'!G10:G14,G25:G25,G28)*'Bases de Cálculo'!$B$8, 0)),2)</f>
        <v>0</v>
      </c>
      <c r="H33" s="72">
        <f>ROUND((IF('Parte 2'!$H$13="SIM", SUM('Parte 4'!H10:H14,H25:H25,H28)*'Bases de Cálculo'!$B$8, 0)),2)</f>
        <v>0</v>
      </c>
      <c r="I33" s="72">
        <f>ROUND((IF('Parte 2'!$H$13="SIM", SUM('Parte 4'!I10:I14,I25:I25,I28)*'Bases de Cálculo'!$B$8, 0)),2)</f>
        <v>0</v>
      </c>
      <c r="J33" s="72">
        <f>ROUND((IF('Parte 2'!$H$13="SIM", SUM('Parte 4'!J10:J14,J25:J25,J28)*'Bases de Cálculo'!$B$8, 0)),2)</f>
        <v>0</v>
      </c>
      <c r="K33" s="72">
        <f>ROUND((IF('Parte 2'!$H$13="SIM", SUM('Parte 4'!K10:K14,K25:K25,K28)*'Bases de Cálculo'!$B$8, 0)),2)</f>
        <v>0</v>
      </c>
      <c r="L33" s="72">
        <f>ROUND((IF('Parte 2'!$H$13="SIM", SUM('Parte 4'!L10:L14,L25:L25,L28)*'Bases de Cálculo'!$B$8, 0)),2)</f>
        <v>0</v>
      </c>
      <c r="M33" s="72">
        <f>ROUND((IF('Parte 2'!$H$13="SIM", SUM('Parte 4'!M10:M14,M25:M25,M28)*'Bases de Cálculo'!$B$8, 0)),2)</f>
        <v>0</v>
      </c>
      <c r="N33" s="72">
        <f>ROUND((IF('Parte 2'!$H$13="SIM", SUM('Parte 4'!N10:N14,N25:N25,N28)*'Bases de Cálculo'!$B$8, 0)),2)</f>
        <v>0</v>
      </c>
      <c r="O33" s="184">
        <f>(C33*'Parte 2'!$C$20)+(D33*'Parte 2'!$C$21)+(E33*'Parte 2'!$C$22)+(F33*'Parte 2'!$C$23)+(G33*'Parte 2'!$C$24)+(H33*'Parte 2'!$C$25)+(N33*'Parte 2'!$C$26)</f>
        <v>0</v>
      </c>
    </row>
    <row r="34" spans="1:15" x14ac:dyDescent="0.2">
      <c r="A34" s="316"/>
      <c r="B34" s="74" t="s">
        <v>10</v>
      </c>
      <c r="C34" s="72">
        <f>ROUND((SUM(C10:C14)*'Bases de Cálculo'!$B$9),2)</f>
        <v>0</v>
      </c>
      <c r="D34" s="72">
        <f>ROUND((SUM(D10:D14)*'Bases de Cálculo'!$B$9),2)</f>
        <v>0</v>
      </c>
      <c r="E34" s="72">
        <f>ROUND((SUM(E10:E14)*'Bases de Cálculo'!$B$9),2)</f>
        <v>0</v>
      </c>
      <c r="F34" s="72">
        <f>ROUND((SUM(F10:F14)*'Bases de Cálculo'!$B$9),2)</f>
        <v>0</v>
      </c>
      <c r="G34" s="72">
        <f>ROUND((SUM(G10:G14)*'Bases de Cálculo'!$B$9),2)</f>
        <v>0</v>
      </c>
      <c r="H34" s="72">
        <f>ROUND((SUM(H10:H14)*'Bases de Cálculo'!$B$9),2)</f>
        <v>0</v>
      </c>
      <c r="I34" s="72">
        <f>ROUND((SUM(I10:I14)*'Bases de Cálculo'!$B$9),2)</f>
        <v>0</v>
      </c>
      <c r="J34" s="72">
        <f>ROUND((SUM(J10:J14)*'Bases de Cálculo'!$B$9),2)</f>
        <v>0</v>
      </c>
      <c r="K34" s="72">
        <f>ROUND((SUM(K10:K14)*'Bases de Cálculo'!$B$9),2)</f>
        <v>0</v>
      </c>
      <c r="L34" s="72">
        <f>ROUND((SUM(L10:L14)*'Bases de Cálculo'!$B$9),2)</f>
        <v>0</v>
      </c>
      <c r="M34" s="72">
        <f>ROUND((SUM(M10:M14)*'Bases de Cálculo'!$B$9),2)</f>
        <v>0</v>
      </c>
      <c r="N34" s="72">
        <f>ROUND((SUM(N10:N14)*'Bases de Cálculo'!$B$9),2)</f>
        <v>0</v>
      </c>
      <c r="O34" s="184">
        <f>(C34*'Parte 2'!$C$20)+(D34*'Parte 2'!$C$21)+(E34*'Parte 2'!$C$22)+(F34*'Parte 2'!$C$23)+(G34*'Parte 2'!$C$24)+(H34*'Parte 2'!$C$25)+(N34*'Parte 2'!$C$26)</f>
        <v>0</v>
      </c>
    </row>
    <row r="35" spans="1:15" x14ac:dyDescent="0.2">
      <c r="A35" s="316"/>
      <c r="B35" s="74" t="s">
        <v>11</v>
      </c>
      <c r="C35" s="72">
        <f>ROUND((SUM(C25:C25)*'Bases de Cálculo'!$B$9),2)</f>
        <v>0</v>
      </c>
      <c r="D35" s="72">
        <f>ROUND((SUM(D25:D25)*'Bases de Cálculo'!$B$9),2)</f>
        <v>0</v>
      </c>
      <c r="E35" s="72">
        <f>ROUND((SUM(E25:E25)*'Bases de Cálculo'!$B$9),2)</f>
        <v>0</v>
      </c>
      <c r="F35" s="72">
        <f>ROUND((SUM(F25:F25)*'Bases de Cálculo'!$B$9),2)</f>
        <v>0</v>
      </c>
      <c r="G35" s="72">
        <f>ROUND((SUM(G25:G25)*'Bases de Cálculo'!$B$9),2)</f>
        <v>0</v>
      </c>
      <c r="H35" s="72">
        <f>ROUND((SUM(H25:H25)*'Bases de Cálculo'!$B$9),2)</f>
        <v>0</v>
      </c>
      <c r="I35" s="72">
        <f>ROUND((SUM(I25:I25)*'Bases de Cálculo'!$B$9),2)</f>
        <v>0</v>
      </c>
      <c r="J35" s="72">
        <f>ROUND((SUM(J25:J25)*'Bases de Cálculo'!$B$9),2)</f>
        <v>0</v>
      </c>
      <c r="K35" s="72">
        <f>ROUND((SUM(K25:K25)*'Bases de Cálculo'!$B$9),2)</f>
        <v>0</v>
      </c>
      <c r="L35" s="72">
        <f>ROUND((SUM(L25:L25)*'Bases de Cálculo'!$B$9),2)</f>
        <v>0</v>
      </c>
      <c r="M35" s="72">
        <f>ROUND((SUM(M25:M25)*'Bases de Cálculo'!$B$9),2)</f>
        <v>0</v>
      </c>
      <c r="N35" s="72">
        <f>ROUND((SUM(N25:N25)*'Bases de Cálculo'!$B$9),2)</f>
        <v>0</v>
      </c>
      <c r="O35" s="184">
        <f>(C35*'Parte 2'!$C$20)+(D35*'Parte 2'!$C$21)+(E35*'Parte 2'!$C$22)+(F35*'Parte 2'!$C$23)+(G35*'Parte 2'!$C$24)+(H35*'Parte 2'!$C$25)+(N35*'Parte 2'!$C$26)</f>
        <v>0</v>
      </c>
    </row>
    <row r="36" spans="1:15" x14ac:dyDescent="0.2">
      <c r="A36" s="316"/>
      <c r="B36" s="74" t="s">
        <v>12</v>
      </c>
      <c r="C36" s="72">
        <f>ROUND((C28*'Bases de Cálculo'!$B$9),2)</f>
        <v>0</v>
      </c>
      <c r="D36" s="72">
        <f>ROUND((D28*'Bases de Cálculo'!$B$9),2)</f>
        <v>0</v>
      </c>
      <c r="E36" s="72">
        <f>ROUND((E28*'Bases de Cálculo'!$B$9),2)</f>
        <v>0</v>
      </c>
      <c r="F36" s="72">
        <f>ROUND((F28*'Bases de Cálculo'!$B$9),2)</f>
        <v>0</v>
      </c>
      <c r="G36" s="72">
        <f>ROUND((G28*'Bases de Cálculo'!$B$9),2)</f>
        <v>0</v>
      </c>
      <c r="H36" s="72">
        <f>ROUND((H28*'Bases de Cálculo'!$B$9),2)</f>
        <v>0</v>
      </c>
      <c r="I36" s="72">
        <f>ROUND((I28*'Bases de Cálculo'!$B$9),2)</f>
        <v>0</v>
      </c>
      <c r="J36" s="72">
        <f>ROUND((J28*'Bases de Cálculo'!$B$9),2)</f>
        <v>0</v>
      </c>
      <c r="K36" s="72">
        <f>ROUND((K28*'Bases de Cálculo'!$B$9),2)</f>
        <v>0</v>
      </c>
      <c r="L36" s="72">
        <f>ROUND((L28*'Bases de Cálculo'!$B$9),2)</f>
        <v>0</v>
      </c>
      <c r="M36" s="72">
        <f>ROUND((M28*'Bases de Cálculo'!$B$9),2)</f>
        <v>0</v>
      </c>
      <c r="N36" s="72">
        <f>ROUND((N28*'Bases de Cálculo'!$B$9),2)</f>
        <v>0</v>
      </c>
      <c r="O36" s="184">
        <f>(C36*'Parte 2'!$C$20)+(D36*'Parte 2'!$C$21)+(E36*'Parte 2'!$C$22)+(F36*'Parte 2'!$C$23)+(G36*'Parte 2'!$C$24)+(H36*'Parte 2'!$C$25)+(N36*'Parte 2'!$C$26)</f>
        <v>0</v>
      </c>
    </row>
    <row r="37" spans="1:15" x14ac:dyDescent="0.2">
      <c r="A37" s="317"/>
      <c r="B37" s="75" t="s">
        <v>148</v>
      </c>
      <c r="C37" s="76">
        <f>ROUND((SUM(C34:C36)*'Bases de Cálculo'!$B$10),2)</f>
        <v>0</v>
      </c>
      <c r="D37" s="76">
        <f>ROUND((SUM(D34:D36)*'Bases de Cálculo'!$B$10),2)</f>
        <v>0</v>
      </c>
      <c r="E37" s="76">
        <f>ROUND((SUM(E34:E36)*'Bases de Cálculo'!$B$10),2)</f>
        <v>0</v>
      </c>
      <c r="F37" s="76">
        <f>ROUND((SUM(F34:F36)*'Bases de Cálculo'!$B$10),2)</f>
        <v>0</v>
      </c>
      <c r="G37" s="76">
        <f>ROUND((SUM(G34:G36)*'Bases de Cálculo'!$B$10),2)</f>
        <v>0</v>
      </c>
      <c r="H37" s="76">
        <f>ROUND((SUM(H34:H36)*'Bases de Cálculo'!$B$10),2)</f>
        <v>0</v>
      </c>
      <c r="I37" s="76">
        <f>ROUND((SUM(I34:I36)*'Bases de Cálculo'!$B$10),2)</f>
        <v>0</v>
      </c>
      <c r="J37" s="76">
        <f>ROUND((SUM(J34:J36)*'Bases de Cálculo'!$B$10),2)</f>
        <v>0</v>
      </c>
      <c r="K37" s="76">
        <f>ROUND((SUM(K34:K36)*'Bases de Cálculo'!$B$10),2)</f>
        <v>0</v>
      </c>
      <c r="L37" s="76">
        <f>ROUND((SUM(L34:L36)*'Bases de Cálculo'!$B$10),2)</f>
        <v>0</v>
      </c>
      <c r="M37" s="76">
        <f>ROUND((SUM(M34:M36)*'Bases de Cálculo'!$B$10),2)</f>
        <v>0</v>
      </c>
      <c r="N37" s="76">
        <f>ROUND((SUM(N34:N36)*'Bases de Cálculo'!$B$10),2)</f>
        <v>0</v>
      </c>
      <c r="O37" s="184">
        <f>(C37*'Parte 2'!$C$20)+(D37*'Parte 2'!$C$21)+(E37*'Parte 2'!$C$22)+(F37*'Parte 2'!$C$23)+(G37*'Parte 2'!$C$24)+(H37*'Parte 2'!$C$25)+(N37*'Parte 2'!$C$26)</f>
        <v>0</v>
      </c>
    </row>
    <row r="38" spans="1:15" x14ac:dyDescent="0.2">
      <c r="A38" s="302" t="s">
        <v>387</v>
      </c>
      <c r="B38" s="302"/>
      <c r="C38" s="77">
        <f t="shared" ref="C38:H38" si="12">ROUND((SUM(C10:C18,C21,C25:C25,C28,C31:C37)),2)</f>
        <v>0</v>
      </c>
      <c r="D38" s="77">
        <f t="shared" si="12"/>
        <v>0</v>
      </c>
      <c r="E38" s="77">
        <f t="shared" si="12"/>
        <v>0</v>
      </c>
      <c r="F38" s="77">
        <f t="shared" si="12"/>
        <v>0</v>
      </c>
      <c r="G38" s="77">
        <f t="shared" si="12"/>
        <v>0</v>
      </c>
      <c r="H38" s="77">
        <f t="shared" si="12"/>
        <v>0</v>
      </c>
      <c r="I38" s="77">
        <f t="shared" ref="I38:M38" si="13">ROUND((SUM(I10:I18,I21,I25:I25,I28,I31:I37)),2)</f>
        <v>0</v>
      </c>
      <c r="J38" s="77">
        <f t="shared" si="13"/>
        <v>0</v>
      </c>
      <c r="K38" s="77">
        <f t="shared" si="13"/>
        <v>0</v>
      </c>
      <c r="L38" s="77">
        <f t="shared" si="13"/>
        <v>0</v>
      </c>
      <c r="M38" s="77">
        <f t="shared" si="13"/>
        <v>0</v>
      </c>
      <c r="N38" s="77">
        <f t="shared" ref="N38" si="14">ROUND((SUM(N10:N18,N21,N25:N25,N28,N31:N37)),2)</f>
        <v>0</v>
      </c>
      <c r="O38" s="184">
        <f>(C38*'Parte 2'!$C$20)+(D38*'Parte 2'!$C$21)+(E38*'Parte 2'!$C$22)+(F38*'Parte 2'!$C$23)+(G38*'Parte 2'!$C$24)+(H38*'Parte 2'!$C$25)+(N38*'Parte 2'!$C$26)</f>
        <v>0</v>
      </c>
    </row>
    <row r="39" spans="1:15" x14ac:dyDescent="0.2">
      <c r="A39" s="302" t="s">
        <v>388</v>
      </c>
      <c r="B39" s="302"/>
      <c r="C39" s="77">
        <f>C38*(VLOOKUP(C8,Tabela1[], 3,FALSE))</f>
        <v>0</v>
      </c>
      <c r="D39" s="77">
        <f>D38*(VLOOKUP(D8,Tabela1[], 3,FALSE))</f>
        <v>0</v>
      </c>
      <c r="E39" s="77">
        <f>E38*(VLOOKUP(E8,Tabela1[], 3,FALSE))</f>
        <v>0</v>
      </c>
      <c r="F39" s="77">
        <f>F38*(VLOOKUP(F8,Tabela1[], 3,FALSE))</f>
        <v>0</v>
      </c>
      <c r="G39" s="77">
        <f>G38*(VLOOKUP(G8,Tabela1[], 3,FALSE))</f>
        <v>0</v>
      </c>
      <c r="H39" s="77">
        <f>H38*(VLOOKUP(H8,Tabela1[], 3,FALSE))</f>
        <v>0</v>
      </c>
      <c r="I39" s="77">
        <f>I38*(VLOOKUP(I8,Tabela1[], 3,FALSE))</f>
        <v>0</v>
      </c>
      <c r="J39" s="77">
        <f>J38*(VLOOKUP(J8,Tabela1[], 3,FALSE))</f>
        <v>0</v>
      </c>
      <c r="K39" s="77">
        <f>K38*(VLOOKUP(K8,Tabela1[], 3,FALSE))</f>
        <v>0</v>
      </c>
      <c r="L39" s="77">
        <f>L38*(VLOOKUP(L8,Tabela1[], 3,FALSE))</f>
        <v>0</v>
      </c>
      <c r="M39" s="77">
        <f>M38*(VLOOKUP(M8,Tabela1[], 3,FALSE))</f>
        <v>0</v>
      </c>
      <c r="N39" s="77">
        <f>N38*(VLOOKUP(N8,Tabela1[], 3,FALSE))</f>
        <v>0</v>
      </c>
      <c r="O39" s="184">
        <f>(C39*'Parte 2'!$C$20)+(D39*'Parte 2'!$C$21)+(E39*'Parte 2'!$C$22)+(F39*'Parte 2'!$C$23)+(G39*'Parte 2'!$C$24)+(H39*'Parte 2'!$C$25)+(N39*'Parte 2'!$C$26)</f>
        <v>0</v>
      </c>
    </row>
    <row r="40" spans="1:15" ht="15" customHeight="1" x14ac:dyDescent="0.2">
      <c r="A40" s="81" t="s">
        <v>169</v>
      </c>
      <c r="B40" s="79">
        <f>'Parte 2'!E17</f>
        <v>45658</v>
      </c>
      <c r="C40" s="81"/>
      <c r="D40" s="81"/>
      <c r="E40" s="81"/>
      <c r="F40" s="81"/>
      <c r="G40" s="81"/>
      <c r="H40" s="81"/>
      <c r="I40" s="82"/>
      <c r="J40" s="82"/>
      <c r="K40" s="82"/>
      <c r="L40" s="82"/>
      <c r="M40" s="82"/>
      <c r="N40" s="95"/>
    </row>
    <row r="41" spans="1:15" s="80" customFormat="1" ht="15" customHeight="1" x14ac:dyDescent="0.2">
      <c r="A41" s="82" t="s">
        <v>170</v>
      </c>
      <c r="B41" s="90">
        <f>'Parte 2'!G17</f>
        <v>45657</v>
      </c>
      <c r="C41" s="215"/>
      <c r="D41" s="82"/>
      <c r="E41" s="82"/>
      <c r="F41" s="82"/>
      <c r="G41" s="82"/>
      <c r="H41" s="82"/>
      <c r="I41" s="82"/>
      <c r="J41" s="82"/>
      <c r="K41" s="82"/>
      <c r="L41" s="82"/>
      <c r="M41" s="82"/>
    </row>
    <row r="43" spans="1:15" x14ac:dyDescent="0.2">
      <c r="C43" s="96"/>
      <c r="D43" s="95"/>
      <c r="E43" s="95"/>
      <c r="F43" s="95"/>
      <c r="N43" s="95"/>
    </row>
    <row r="46" spans="1:15" x14ac:dyDescent="0.2">
      <c r="H46" s="95"/>
      <c r="I46" s="95"/>
      <c r="J46" s="95"/>
      <c r="K46" s="95"/>
      <c r="L46" s="95"/>
      <c r="M46" s="95"/>
    </row>
  </sheetData>
  <sheetProtection password="DE8C" sheet="1" objects="1" scenarios="1" selectLockedCells="1"/>
  <mergeCells count="15">
    <mergeCell ref="A1:N1"/>
    <mergeCell ref="A39:B39"/>
    <mergeCell ref="C5:N5"/>
    <mergeCell ref="A3:B3"/>
    <mergeCell ref="C3:N3"/>
    <mergeCell ref="A4:B4"/>
    <mergeCell ref="C4:N4"/>
    <mergeCell ref="A38:B38"/>
    <mergeCell ref="A11:A19"/>
    <mergeCell ref="A10:B10"/>
    <mergeCell ref="A6:B6"/>
    <mergeCell ref="A5:B5"/>
    <mergeCell ref="A8:B8"/>
    <mergeCell ref="A9:B9"/>
    <mergeCell ref="A20:A37"/>
  </mergeCells>
  <conditionalFormatting sqref="C4:N4">
    <cfRule type="cellIs" dxfId="16" priority="3" operator="equal">
      <formula>0</formula>
    </cfRule>
  </conditionalFormatting>
  <pageMargins left="0.51181102362204722" right="0.51181102362204722" top="0.59055118110236227" bottom="0.3937007874015748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zoomScaleNormal="100" workbookViewId="0">
      <selection activeCell="C3" sqref="C3:H3"/>
    </sheetView>
  </sheetViews>
  <sheetFormatPr defaultRowHeight="13.5" x14ac:dyDescent="0.2"/>
  <cols>
    <col min="1" max="1" width="6.42578125" style="59" customWidth="1"/>
    <col min="2" max="2" width="22.5703125" style="59" bestFit="1" customWidth="1"/>
    <col min="3" max="3" width="13.7109375" style="78" bestFit="1" customWidth="1"/>
    <col min="4" max="4" width="28.42578125" style="59" customWidth="1"/>
    <col min="5" max="5" width="16.28515625" style="59" customWidth="1"/>
    <col min="6" max="6" width="12.5703125" style="59" bestFit="1" customWidth="1"/>
    <col min="7" max="7" width="17" style="59" customWidth="1"/>
    <col min="8" max="8" width="18.7109375" style="59" customWidth="1"/>
    <col min="9" max="9" width="28.7109375" style="59" bestFit="1" customWidth="1"/>
    <col min="10" max="16384" width="9.140625" style="59"/>
  </cols>
  <sheetData>
    <row r="1" spans="1:9" s="169" customFormat="1" ht="15" x14ac:dyDescent="0.25">
      <c r="A1" s="328" t="s">
        <v>584</v>
      </c>
      <c r="B1" s="328"/>
      <c r="C1" s="328"/>
      <c r="D1" s="328"/>
      <c r="E1" s="328"/>
      <c r="F1" s="328"/>
      <c r="G1" s="328"/>
      <c r="H1" s="328"/>
    </row>
    <row r="2" spans="1:9" x14ac:dyDescent="0.2">
      <c r="A2" s="60"/>
      <c r="B2" s="60"/>
      <c r="C2" s="60"/>
      <c r="D2" s="60"/>
      <c r="E2" s="60"/>
      <c r="F2" s="60"/>
      <c r="G2" s="60"/>
      <c r="H2" s="60"/>
    </row>
    <row r="3" spans="1:9" x14ac:dyDescent="0.2">
      <c r="A3" s="329" t="s">
        <v>165</v>
      </c>
      <c r="B3" s="329"/>
      <c r="C3" s="330"/>
      <c r="D3" s="331"/>
      <c r="E3" s="331"/>
      <c r="F3" s="331"/>
      <c r="G3" s="331"/>
      <c r="H3" s="331"/>
    </row>
    <row r="4" spans="1:9" x14ac:dyDescent="0.2">
      <c r="A4" s="329" t="s">
        <v>166</v>
      </c>
      <c r="B4" s="329"/>
      <c r="C4" s="330"/>
      <c r="D4" s="331"/>
      <c r="E4" s="331"/>
      <c r="F4" s="331"/>
      <c r="G4" s="331"/>
      <c r="H4" s="331"/>
    </row>
    <row r="5" spans="1:9" x14ac:dyDescent="0.2">
      <c r="A5" s="332"/>
      <c r="B5" s="332"/>
      <c r="C5" s="333"/>
      <c r="D5" s="333"/>
      <c r="E5" s="333"/>
      <c r="F5" s="333"/>
      <c r="G5" s="333"/>
      <c r="H5" s="333"/>
    </row>
    <row r="6" spans="1:9" s="99" customFormat="1" ht="27" x14ac:dyDescent="0.2">
      <c r="A6" s="326" t="s">
        <v>342</v>
      </c>
      <c r="B6" s="327"/>
      <c r="C6" s="327"/>
      <c r="D6" s="327"/>
      <c r="E6" s="101" t="s">
        <v>180</v>
      </c>
      <c r="F6" s="101" t="s">
        <v>181</v>
      </c>
      <c r="G6" s="101" t="s">
        <v>182</v>
      </c>
      <c r="H6" s="100" t="s">
        <v>183</v>
      </c>
    </row>
    <row r="7" spans="1:9" s="98" customFormat="1" x14ac:dyDescent="0.2">
      <c r="A7" s="355" t="s">
        <v>585</v>
      </c>
      <c r="B7" s="356"/>
      <c r="C7" s="356"/>
      <c r="D7" s="356"/>
      <c r="E7" s="102" t="s">
        <v>184</v>
      </c>
      <c r="F7" s="103">
        <f>'Parte 2'!H10</f>
        <v>0</v>
      </c>
      <c r="G7" s="104">
        <f>SUM('Parte 3'!C39:N39)</f>
        <v>0</v>
      </c>
      <c r="H7" s="105">
        <f>IF((ISNA(F7)), 0, F7*G7)</f>
        <v>0</v>
      </c>
    </row>
    <row r="8" spans="1:9" s="98" customFormat="1" ht="13.5" customHeight="1" x14ac:dyDescent="0.2">
      <c r="A8" s="355" t="s">
        <v>586</v>
      </c>
      <c r="B8" s="356"/>
      <c r="C8" s="356"/>
      <c r="D8" s="356"/>
      <c r="E8" s="102" t="s">
        <v>184</v>
      </c>
      <c r="F8" s="103">
        <f>'Parte 2'!H11</f>
        <v>0</v>
      </c>
      <c r="G8" s="104">
        <f>SUM('Parte 4'!C39:N39)</f>
        <v>0</v>
      </c>
      <c r="H8" s="105">
        <f t="shared" ref="H8:H18" si="0">IF((ISNA(F8)), 0, F8*G8)</f>
        <v>0</v>
      </c>
    </row>
    <row r="9" spans="1:9" s="98" customFormat="1" ht="13.5" customHeight="1" x14ac:dyDescent="0.2">
      <c r="A9" s="324">
        <f>'Parte 1'!A10</f>
        <v>0</v>
      </c>
      <c r="B9" s="325"/>
      <c r="C9" s="325"/>
      <c r="D9" s="325"/>
      <c r="E9" s="102">
        <f>'Parte 1'!O10</f>
        <v>0</v>
      </c>
      <c r="F9" s="103">
        <f>'Parte 1'!P10</f>
        <v>0</v>
      </c>
      <c r="G9" s="104">
        <f>'Parte 1'!Q10</f>
        <v>0</v>
      </c>
      <c r="H9" s="105">
        <f>'Parte 1'!S10</f>
        <v>0</v>
      </c>
    </row>
    <row r="10" spans="1:9" s="98" customFormat="1" ht="13.5" customHeight="1" x14ac:dyDescent="0.2">
      <c r="A10" s="324">
        <f>'Parte 1'!A11</f>
        <v>0</v>
      </c>
      <c r="B10" s="325"/>
      <c r="C10" s="325"/>
      <c r="D10" s="325"/>
      <c r="E10" s="102">
        <f>'Parte 1'!O11</f>
        <v>0</v>
      </c>
      <c r="F10" s="103">
        <f>'Parte 1'!P11</f>
        <v>0</v>
      </c>
      <c r="G10" s="104">
        <f>'Parte 1'!Q11</f>
        <v>0</v>
      </c>
      <c r="H10" s="105">
        <f>'Parte 1'!S11</f>
        <v>0</v>
      </c>
    </row>
    <row r="11" spans="1:9" s="98" customFormat="1" ht="13.5" customHeight="1" x14ac:dyDescent="0.2">
      <c r="A11" s="324">
        <f>'Parte 1'!A12</f>
        <v>0</v>
      </c>
      <c r="B11" s="325"/>
      <c r="C11" s="325"/>
      <c r="D11" s="325"/>
      <c r="E11" s="102">
        <f>'Parte 1'!O12</f>
        <v>0</v>
      </c>
      <c r="F11" s="103">
        <f>'Parte 1'!P12</f>
        <v>0</v>
      </c>
      <c r="G11" s="104">
        <f>'Parte 1'!Q12</f>
        <v>0</v>
      </c>
      <c r="H11" s="105">
        <f>'Parte 1'!S12</f>
        <v>0</v>
      </c>
    </row>
    <row r="12" spans="1:9" s="98" customFormat="1" ht="13.5" customHeight="1" x14ac:dyDescent="0.2">
      <c r="A12" s="324">
        <f>'Parte 1'!A13</f>
        <v>0</v>
      </c>
      <c r="B12" s="325"/>
      <c r="C12" s="325"/>
      <c r="D12" s="325"/>
      <c r="E12" s="102">
        <f>'Parte 1'!O13</f>
        <v>0</v>
      </c>
      <c r="F12" s="103">
        <f>'Parte 1'!P13</f>
        <v>0</v>
      </c>
      <c r="G12" s="104">
        <f>'Parte 1'!Q13</f>
        <v>0</v>
      </c>
      <c r="H12" s="105">
        <f>'Parte 1'!S13</f>
        <v>0</v>
      </c>
    </row>
    <row r="13" spans="1:9" s="98" customFormat="1" ht="13.5" customHeight="1" x14ac:dyDescent="0.2">
      <c r="A13" s="324">
        <f>'Parte 1'!A14</f>
        <v>0</v>
      </c>
      <c r="B13" s="325"/>
      <c r="C13" s="325"/>
      <c r="D13" s="325"/>
      <c r="E13" s="102">
        <f>'Parte 1'!O14</f>
        <v>0</v>
      </c>
      <c r="F13" s="103">
        <f>'Parte 1'!P14</f>
        <v>0</v>
      </c>
      <c r="G13" s="104">
        <f>'Parte 1'!Q14</f>
        <v>0</v>
      </c>
      <c r="H13" s="105">
        <f>'Parte 1'!S14</f>
        <v>0</v>
      </c>
    </row>
    <row r="14" spans="1:9" s="98" customFormat="1" x14ac:dyDescent="0.2">
      <c r="A14" s="324">
        <f>'Parte 1'!A15</f>
        <v>0</v>
      </c>
      <c r="B14" s="325"/>
      <c r="C14" s="325"/>
      <c r="D14" s="325"/>
      <c r="E14" s="102">
        <f>'Parte 1'!O15</f>
        <v>0</v>
      </c>
      <c r="F14" s="103">
        <f>'Parte 1'!P15</f>
        <v>0</v>
      </c>
      <c r="G14" s="104">
        <f>'Parte 1'!Q15</f>
        <v>0</v>
      </c>
      <c r="H14" s="105">
        <f>'Parte 1'!S15</f>
        <v>0</v>
      </c>
      <c r="I14" s="242"/>
    </row>
    <row r="15" spans="1:9" s="98" customFormat="1" x14ac:dyDescent="0.2">
      <c r="A15" s="324">
        <f>'Parte 1'!A16</f>
        <v>0</v>
      </c>
      <c r="B15" s="325"/>
      <c r="C15" s="325"/>
      <c r="D15" s="325"/>
      <c r="E15" s="102">
        <f>'Parte 1'!O16</f>
        <v>0</v>
      </c>
      <c r="F15" s="103">
        <f>'Parte 1'!P16</f>
        <v>0</v>
      </c>
      <c r="G15" s="104">
        <f>'Parte 1'!Q16</f>
        <v>0</v>
      </c>
      <c r="H15" s="105">
        <f>'Parte 1'!S16</f>
        <v>0</v>
      </c>
      <c r="I15" s="242"/>
    </row>
    <row r="16" spans="1:9" s="98" customFormat="1" x14ac:dyDescent="0.2">
      <c r="A16" s="324">
        <f>'Parte 1'!A17</f>
        <v>0</v>
      </c>
      <c r="B16" s="325"/>
      <c r="C16" s="325"/>
      <c r="D16" s="325"/>
      <c r="E16" s="102">
        <f>'Parte 1'!O17</f>
        <v>0</v>
      </c>
      <c r="F16" s="103">
        <f>'Parte 1'!P17</f>
        <v>0</v>
      </c>
      <c r="G16" s="104">
        <f>'Parte 1'!Q17</f>
        <v>0</v>
      </c>
      <c r="H16" s="105">
        <f>'Parte 1'!S17</f>
        <v>0</v>
      </c>
    </row>
    <row r="17" spans="1:9" s="98" customFormat="1" x14ac:dyDescent="0.2">
      <c r="A17" s="324">
        <f>'Parte 1'!A18</f>
        <v>0</v>
      </c>
      <c r="B17" s="325"/>
      <c r="C17" s="325"/>
      <c r="D17" s="325"/>
      <c r="E17" s="102">
        <f>'Parte 1'!O18</f>
        <v>0</v>
      </c>
      <c r="F17" s="103">
        <f>'Parte 1'!P18</f>
        <v>0</v>
      </c>
      <c r="G17" s="104">
        <f>'Parte 1'!Q18</f>
        <v>0</v>
      </c>
      <c r="H17" s="105">
        <f>'Parte 1'!S18</f>
        <v>0</v>
      </c>
      <c r="I17" s="242"/>
    </row>
    <row r="18" spans="1:9" s="98" customFormat="1" x14ac:dyDescent="0.2">
      <c r="A18" s="324">
        <f>'Parte 1'!A19</f>
        <v>0</v>
      </c>
      <c r="B18" s="325"/>
      <c r="C18" s="325"/>
      <c r="D18" s="325"/>
      <c r="E18" s="102">
        <f>'Parte 1'!O19</f>
        <v>0</v>
      </c>
      <c r="F18" s="103">
        <f>'Parte 1'!P19</f>
        <v>0</v>
      </c>
      <c r="G18" s="104">
        <f>'Parte 1'!Q19</f>
        <v>0</v>
      </c>
      <c r="H18" s="105">
        <f>'Parte 1'!S19</f>
        <v>0</v>
      </c>
      <c r="I18" s="242"/>
    </row>
    <row r="19" spans="1:9" s="98" customFormat="1" ht="15" customHeight="1" x14ac:dyDescent="0.2">
      <c r="A19" s="334" t="s">
        <v>340</v>
      </c>
      <c r="B19" s="335"/>
      <c r="C19" s="335"/>
      <c r="D19" s="335"/>
      <c r="E19" s="335"/>
      <c r="F19" s="335"/>
      <c r="G19" s="335"/>
      <c r="H19" s="106">
        <f>SUM(H7:H18)</f>
        <v>0</v>
      </c>
    </row>
    <row r="20" spans="1:9" x14ac:dyDescent="0.2">
      <c r="H20" s="95"/>
    </row>
  </sheetData>
  <sheetProtection password="DE8C" sheet="1" objects="1" scenarios="1" selectLockedCells="1"/>
  <dataConsolidate/>
  <mergeCells count="21">
    <mergeCell ref="A18:D18"/>
    <mergeCell ref="A19:G19"/>
    <mergeCell ref="A9:D9"/>
    <mergeCell ref="A10:D10"/>
    <mergeCell ref="A11:D11"/>
    <mergeCell ref="A12:D12"/>
    <mergeCell ref="A13:D13"/>
    <mergeCell ref="A17:D17"/>
    <mergeCell ref="A6:D6"/>
    <mergeCell ref="A7:D7"/>
    <mergeCell ref="A1:H1"/>
    <mergeCell ref="A3:B3"/>
    <mergeCell ref="C3:H3"/>
    <mergeCell ref="A4:B4"/>
    <mergeCell ref="C4:H4"/>
    <mergeCell ref="A5:B5"/>
    <mergeCell ref="C5:H5"/>
    <mergeCell ref="A8:D8"/>
    <mergeCell ref="A14:D14"/>
    <mergeCell ref="A15:D15"/>
    <mergeCell ref="A16:D16"/>
  </mergeCells>
  <conditionalFormatting sqref="A8:G8 A7:D8 A9:A18 E9:G18">
    <cfRule type="containsErrors" dxfId="15" priority="44">
      <formula>ISERROR(A7)</formula>
    </cfRule>
  </conditionalFormatting>
  <conditionalFormatting sqref="E7:H7 H8:H18">
    <cfRule type="containsErrors" dxfId="14" priority="43">
      <formula>ISERROR(E7)</formula>
    </cfRule>
  </conditionalFormatting>
  <conditionalFormatting sqref="A7:H18">
    <cfRule type="cellIs" dxfId="0" priority="1" operator="equal">
      <formula>0</formula>
    </cfRule>
  </conditionalFormatting>
  <pageMargins left="0.51181102362204722" right="0.51181102362204722" top="0.59055118110236227" bottom="0.3937007874015748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showGridLines="0" tabSelected="1" zoomScaleNormal="100" workbookViewId="0">
      <selection activeCell="B3" sqref="B3:N3"/>
    </sheetView>
  </sheetViews>
  <sheetFormatPr defaultRowHeight="12.75" x14ac:dyDescent="0.2"/>
  <cols>
    <col min="1" max="1" width="30.5703125" style="107" bestFit="1" customWidth="1"/>
    <col min="2" max="13" width="14.28515625" style="107" bestFit="1" customWidth="1"/>
    <col min="14" max="14" width="15.85546875" style="107" bestFit="1" customWidth="1"/>
    <col min="15" max="16384" width="9.140625" style="107"/>
  </cols>
  <sheetData>
    <row r="1" spans="1:14" ht="15" x14ac:dyDescent="0.25">
      <c r="A1" s="288" t="s">
        <v>607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</row>
    <row r="3" spans="1:14" ht="15" customHeight="1" x14ac:dyDescent="0.2">
      <c r="A3" s="170" t="s">
        <v>165</v>
      </c>
      <c r="B3" s="336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</row>
    <row r="4" spans="1:14" ht="15" customHeight="1" x14ac:dyDescent="0.2">
      <c r="A4" s="170" t="s">
        <v>166</v>
      </c>
      <c r="B4" s="336"/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</row>
    <row r="6" spans="1:14" x14ac:dyDescent="0.2">
      <c r="A6" s="133" t="s">
        <v>179</v>
      </c>
      <c r="B6" s="135">
        <f>'Parte 2'!A17</f>
        <v>45658</v>
      </c>
      <c r="C6" s="135">
        <f>EDATE(B6,1)</f>
        <v>45689</v>
      </c>
      <c r="D6" s="135">
        <f t="shared" ref="D6:M6" si="0">EDATE(C6,1)</f>
        <v>45717</v>
      </c>
      <c r="E6" s="135">
        <f t="shared" si="0"/>
        <v>45748</v>
      </c>
      <c r="F6" s="135">
        <f t="shared" si="0"/>
        <v>45778</v>
      </c>
      <c r="G6" s="135">
        <f t="shared" si="0"/>
        <v>45809</v>
      </c>
      <c r="H6" s="135">
        <f t="shared" si="0"/>
        <v>45839</v>
      </c>
      <c r="I6" s="135">
        <f t="shared" si="0"/>
        <v>45870</v>
      </c>
      <c r="J6" s="135">
        <f t="shared" si="0"/>
        <v>45901</v>
      </c>
      <c r="K6" s="135">
        <f t="shared" si="0"/>
        <v>45931</v>
      </c>
      <c r="L6" s="135">
        <f t="shared" si="0"/>
        <v>45962</v>
      </c>
      <c r="M6" s="135">
        <f t="shared" si="0"/>
        <v>45992</v>
      </c>
      <c r="N6" s="134" t="s">
        <v>361</v>
      </c>
    </row>
    <row r="7" spans="1:14" x14ac:dyDescent="0.2">
      <c r="A7" s="112" t="s">
        <v>263</v>
      </c>
      <c r="B7" s="113">
        <f ca="1">ROUND((SUMIF(Despesas_TCESP2024!$B$2:$B$74, 'Parte 6'!$A7,Despesas_TCESP2024!D$2:D$74)),2)</f>
        <v>0</v>
      </c>
      <c r="C7" s="113">
        <f ca="1">ROUND((SUMIF(Despesas_TCESP2024!$B$2:$B$74, 'Parte 6'!$A7,Despesas_TCESP2024!E$2:E$74)),2)</f>
        <v>0</v>
      </c>
      <c r="D7" s="113">
        <f ca="1">ROUND((SUMIF(Despesas_TCESP2024!$B$2:$B$74, 'Parte 6'!$A7,Despesas_TCESP2024!F$2:F$74)),2)</f>
        <v>0</v>
      </c>
      <c r="E7" s="113">
        <f ca="1">ROUND((SUMIF(Despesas_TCESP2024!$B$2:$B$74, 'Parte 6'!$A7,Despesas_TCESP2024!G$2:G$74)),2)</f>
        <v>0</v>
      </c>
      <c r="F7" s="113">
        <f ca="1">ROUND((SUMIF(Despesas_TCESP2024!$B$2:$B$74, 'Parte 6'!$A7,Despesas_TCESP2024!H$2:H$74)),2)</f>
        <v>0</v>
      </c>
      <c r="G7" s="113">
        <f ca="1">ROUND((SUMIF(Despesas_TCESP2024!$B$2:$B$74, 'Parte 6'!$A7,Despesas_TCESP2024!I$2:I$74)),2)</f>
        <v>0</v>
      </c>
      <c r="H7" s="113">
        <f ca="1">ROUND((SUMIF(Despesas_TCESP2024!$B$2:$B$74, 'Parte 6'!$A7,Despesas_TCESP2024!J$2:J$74)),2)</f>
        <v>0</v>
      </c>
      <c r="I7" s="113">
        <f ca="1">ROUND((SUMIF(Despesas_TCESP2024!$B$2:$B$74, 'Parte 6'!$A7,Despesas_TCESP2024!K$2:K$74)),2)</f>
        <v>0</v>
      </c>
      <c r="J7" s="113">
        <f ca="1">ROUND((SUMIF(Despesas_TCESP2024!$B$2:$B$74, 'Parte 6'!$A7,Despesas_TCESP2024!L$2:L$74)),2)</f>
        <v>0</v>
      </c>
      <c r="K7" s="113">
        <f ca="1">ROUND((SUMIF(Despesas_TCESP2024!$B$2:$B$74, 'Parte 6'!$A7,Despesas_TCESP2024!M$2:M$74)),2)</f>
        <v>0</v>
      </c>
      <c r="L7" s="113">
        <f ca="1">ROUND((SUMIF(Despesas_TCESP2024!$B$2:$B$74, 'Parte 6'!$A7,Despesas_TCESP2024!N$2:N$74)),2)</f>
        <v>0</v>
      </c>
      <c r="M7" s="113">
        <f ca="1">ROUND((SUMIF(Despesas_TCESP2024!$B$2:$B$74, 'Parte 6'!$A7,Despesas_TCESP2024!O$2:O$74)),2)</f>
        <v>0</v>
      </c>
      <c r="N7" s="113">
        <f ca="1">ROUND((SUMIF(Despesas_TCESP2024!$B$2:$B$74, 'Parte 6'!$A7,Despesas_TCESP2024!P$2:P$69)),2)</f>
        <v>0</v>
      </c>
    </row>
    <row r="8" spans="1:14" x14ac:dyDescent="0.2">
      <c r="A8" s="116" t="s">
        <v>271</v>
      </c>
      <c r="B8" s="117">
        <f ca="1">ROUND((SUMIF(Despesas_TCESP2024!$B$2:$B$74, 'Parte 6'!$A8,Despesas_TCESP2024!D$2:D$74)),2)</f>
        <v>0</v>
      </c>
      <c r="C8" s="117">
        <f ca="1">ROUND((SUMIF(Despesas_TCESP2024!$B$2:$B$74, 'Parte 6'!$A8,Despesas_TCESP2024!E$2:E$74)),2)</f>
        <v>0</v>
      </c>
      <c r="D8" s="117">
        <f ca="1">ROUND((SUMIF(Despesas_TCESP2024!$B$2:$B$74, 'Parte 6'!$A8,Despesas_TCESP2024!F$2:F$74)),2)</f>
        <v>0</v>
      </c>
      <c r="E8" s="117">
        <f ca="1">ROUND((SUMIF(Despesas_TCESP2024!$B$2:$B$74, 'Parte 6'!$A8,Despesas_TCESP2024!G$2:G$74)),2)</f>
        <v>0</v>
      </c>
      <c r="F8" s="117">
        <f ca="1">ROUND((SUMIF(Despesas_TCESP2024!$B$2:$B$74, 'Parte 6'!$A8,Despesas_TCESP2024!H$2:H$74)),2)</f>
        <v>0</v>
      </c>
      <c r="G8" s="117">
        <f ca="1">ROUND((SUMIF(Despesas_TCESP2024!$B$2:$B$74, 'Parte 6'!$A8,Despesas_TCESP2024!I$2:I$74)),2)</f>
        <v>0</v>
      </c>
      <c r="H8" s="117">
        <f ca="1">ROUND((SUMIF(Despesas_TCESP2024!$B$2:$B$74, 'Parte 6'!$A8,Despesas_TCESP2024!J$2:J$74)),2)</f>
        <v>0</v>
      </c>
      <c r="I8" s="117">
        <f ca="1">ROUND((SUMIF(Despesas_TCESP2024!$B$2:$B$74, 'Parte 6'!$A8,Despesas_TCESP2024!K$2:K$74)),2)</f>
        <v>0</v>
      </c>
      <c r="J8" s="117">
        <f ca="1">ROUND((SUMIF(Despesas_TCESP2024!$B$2:$B$74, 'Parte 6'!$A8,Despesas_TCESP2024!L$2:L$74)),2)</f>
        <v>0</v>
      </c>
      <c r="K8" s="117">
        <f ca="1">ROUND((SUMIF(Despesas_TCESP2024!$B$2:$B$74, 'Parte 6'!$A8,Despesas_TCESP2024!M$2:M$74)),2)</f>
        <v>0</v>
      </c>
      <c r="L8" s="117">
        <f ca="1">ROUND((SUMIF(Despesas_TCESP2024!$B$2:$B$74, 'Parte 6'!$A8,Despesas_TCESP2024!N$2:N$74)),2)</f>
        <v>0</v>
      </c>
      <c r="M8" s="117">
        <f ca="1">ROUND((SUMIF(Despesas_TCESP2024!$B$2:$B$74, 'Parte 6'!$A8,Despesas_TCESP2024!O$2:O$74)),2)</f>
        <v>0</v>
      </c>
      <c r="N8" s="117">
        <f t="shared" ref="N8:N20" ca="1" si="1">SUM(B8:M8)</f>
        <v>0</v>
      </c>
    </row>
    <row r="9" spans="1:14" x14ac:dyDescent="0.2">
      <c r="A9" s="112" t="s">
        <v>264</v>
      </c>
      <c r="B9" s="113">
        <f ca="1">ROUND((SUMIF(Despesas_TCESP2024!$B$2:$B$74, 'Parte 6'!$A9,Despesas_TCESP2024!D$2:D$74)),2)</f>
        <v>0</v>
      </c>
      <c r="C9" s="113">
        <f ca="1">ROUND((SUMIF(Despesas_TCESP2024!$B$2:$B$74, 'Parte 6'!$A9,Despesas_TCESP2024!E$2:E$74)),2)</f>
        <v>0</v>
      </c>
      <c r="D9" s="113">
        <f ca="1">ROUND((SUMIF(Despesas_TCESP2024!$B$2:$B$74, 'Parte 6'!$A9,Despesas_TCESP2024!F$2:F$74)),2)</f>
        <v>0</v>
      </c>
      <c r="E9" s="113">
        <f ca="1">ROUND((SUMIF(Despesas_TCESP2024!$B$2:$B$74, 'Parte 6'!$A9,Despesas_TCESP2024!G$2:G$74)),2)</f>
        <v>0</v>
      </c>
      <c r="F9" s="113">
        <f ca="1">ROUND((SUMIF(Despesas_TCESP2024!$B$2:$B$74, 'Parte 6'!$A9,Despesas_TCESP2024!H$2:H$74)),2)</f>
        <v>0</v>
      </c>
      <c r="G9" s="113">
        <f ca="1">ROUND((SUMIF(Despesas_TCESP2024!$B$2:$B$74, 'Parte 6'!$A9,Despesas_TCESP2024!I$2:I$74)),2)</f>
        <v>0</v>
      </c>
      <c r="H9" s="113">
        <f ca="1">ROUND((SUMIF(Despesas_TCESP2024!$B$2:$B$74, 'Parte 6'!$A9,Despesas_TCESP2024!J$2:J$74)),2)</f>
        <v>0</v>
      </c>
      <c r="I9" s="113">
        <f ca="1">ROUND((SUMIF(Despesas_TCESP2024!$B$2:$B$74, 'Parte 6'!$A9,Despesas_TCESP2024!K$2:K$74)),2)</f>
        <v>0</v>
      </c>
      <c r="J9" s="113">
        <f ca="1">ROUND((SUMIF(Despesas_TCESP2024!$B$2:$B$74, 'Parte 6'!$A9,Despesas_TCESP2024!L$2:L$74)),2)</f>
        <v>0</v>
      </c>
      <c r="K9" s="113">
        <f ca="1">ROUND((SUMIF(Despesas_TCESP2024!$B$2:$B$74, 'Parte 6'!$A9,Despesas_TCESP2024!M$2:M$74)),2)</f>
        <v>0</v>
      </c>
      <c r="L9" s="113">
        <f ca="1">ROUND((SUMIF(Despesas_TCESP2024!$B$2:$B$74, 'Parte 6'!$A9,Despesas_TCESP2024!N$2:N$74)),2)</f>
        <v>0</v>
      </c>
      <c r="M9" s="113">
        <f ca="1">ROUND((SUMIF(Despesas_TCESP2024!$B$2:$B$74, 'Parte 6'!$A9,Despesas_TCESP2024!O$2:O$74)),2)</f>
        <v>0</v>
      </c>
      <c r="N9" s="113">
        <f t="shared" ca="1" si="1"/>
        <v>0</v>
      </c>
    </row>
    <row r="10" spans="1:14" x14ac:dyDescent="0.2">
      <c r="A10" s="116" t="s">
        <v>260</v>
      </c>
      <c r="B10" s="117">
        <f ca="1">ROUND((SUMIF(Despesas_TCESP2024!$B$2:$B$74, 'Parte 6'!$A10,Despesas_TCESP2024!D$2:D$74)),2)</f>
        <v>0</v>
      </c>
      <c r="C10" s="117">
        <f ca="1">ROUND((SUMIF(Despesas_TCESP2024!$B$2:$B$74, 'Parte 6'!$A10,Despesas_TCESP2024!E$2:E$74)),2)</f>
        <v>0</v>
      </c>
      <c r="D10" s="117">
        <f ca="1">ROUND((SUMIF(Despesas_TCESP2024!$B$2:$B$74, 'Parte 6'!$A10,Despesas_TCESP2024!F$2:F$74)),2)</f>
        <v>0</v>
      </c>
      <c r="E10" s="117">
        <f ca="1">ROUND((SUMIF(Despesas_TCESP2024!$B$2:$B$74, 'Parte 6'!$A10,Despesas_TCESP2024!G$2:G$74)),2)</f>
        <v>0</v>
      </c>
      <c r="F10" s="117">
        <f ca="1">ROUND((SUMIF(Despesas_TCESP2024!$B$2:$B$74, 'Parte 6'!$A10,Despesas_TCESP2024!H$2:H$74)),2)</f>
        <v>0</v>
      </c>
      <c r="G10" s="117">
        <f ca="1">ROUND((SUMIF(Despesas_TCESP2024!$B$2:$B$74, 'Parte 6'!$A10,Despesas_TCESP2024!I$2:I$74)),2)</f>
        <v>0</v>
      </c>
      <c r="H10" s="117">
        <f ca="1">ROUND((SUMIF(Despesas_TCESP2024!$B$2:$B$74, 'Parte 6'!$A10,Despesas_TCESP2024!J$2:J$74)),2)</f>
        <v>0</v>
      </c>
      <c r="I10" s="117">
        <f ca="1">ROUND((SUMIF(Despesas_TCESP2024!$B$2:$B$74, 'Parte 6'!$A10,Despesas_TCESP2024!K$2:K$74)),2)</f>
        <v>0</v>
      </c>
      <c r="J10" s="117">
        <f ca="1">ROUND((SUMIF(Despesas_TCESP2024!$B$2:$B$74, 'Parte 6'!$A10,Despesas_TCESP2024!L$2:L$74)),2)</f>
        <v>0</v>
      </c>
      <c r="K10" s="117">
        <f ca="1">ROUND((SUMIF(Despesas_TCESP2024!$B$2:$B$74, 'Parte 6'!$A10,Despesas_TCESP2024!M$2:M$74)),2)</f>
        <v>0</v>
      </c>
      <c r="L10" s="117">
        <f ca="1">ROUND((SUMIF(Despesas_TCESP2024!$B$2:$B$74, 'Parte 6'!$A10,Despesas_TCESP2024!N$2:N$74)),2)</f>
        <v>0</v>
      </c>
      <c r="M10" s="117">
        <f ca="1">ROUND((SUMIF(Despesas_TCESP2024!$B$2:$B$74, 'Parte 6'!$A10,Despesas_TCESP2024!O$2:O$74)),2)</f>
        <v>0</v>
      </c>
      <c r="N10" s="117">
        <f t="shared" ca="1" si="1"/>
        <v>0</v>
      </c>
    </row>
    <row r="11" spans="1:14" x14ac:dyDescent="0.2">
      <c r="A11" s="112" t="s">
        <v>265</v>
      </c>
      <c r="B11" s="113">
        <f ca="1">ROUND((SUMIF(Despesas_TCESP2024!$B$2:$B$74, 'Parte 6'!$A11,Despesas_TCESP2024!D$2:D$74)),2)</f>
        <v>0</v>
      </c>
      <c r="C11" s="113">
        <f ca="1">ROUND((SUMIF(Despesas_TCESP2024!$B$2:$B$74, 'Parte 6'!$A11,Despesas_TCESP2024!E$2:E$74)),2)</f>
        <v>0</v>
      </c>
      <c r="D11" s="113">
        <f ca="1">ROUND((SUMIF(Despesas_TCESP2024!$B$2:$B$74, 'Parte 6'!$A11,Despesas_TCESP2024!F$2:F$74)),2)</f>
        <v>0</v>
      </c>
      <c r="E11" s="113">
        <f ca="1">ROUND((SUMIF(Despesas_TCESP2024!$B$2:$B$74, 'Parte 6'!$A11,Despesas_TCESP2024!G$2:G$74)),2)</f>
        <v>0</v>
      </c>
      <c r="F11" s="113">
        <f ca="1">ROUND((SUMIF(Despesas_TCESP2024!$B$2:$B$74, 'Parte 6'!$A11,Despesas_TCESP2024!H$2:H$74)),2)</f>
        <v>0</v>
      </c>
      <c r="G11" s="113">
        <f ca="1">ROUND((SUMIF(Despesas_TCESP2024!$B$2:$B$74, 'Parte 6'!$A11,Despesas_TCESP2024!I$2:I$74)),2)</f>
        <v>0</v>
      </c>
      <c r="H11" s="113">
        <f ca="1">ROUND((SUMIF(Despesas_TCESP2024!$B$2:$B$74, 'Parte 6'!$A11,Despesas_TCESP2024!J$2:J$74)),2)</f>
        <v>0</v>
      </c>
      <c r="I11" s="113">
        <f ca="1">ROUND((SUMIF(Despesas_TCESP2024!$B$2:$B$74, 'Parte 6'!$A11,Despesas_TCESP2024!K$2:K$74)),2)</f>
        <v>0</v>
      </c>
      <c r="J11" s="113">
        <f ca="1">ROUND((SUMIF(Despesas_TCESP2024!$B$2:$B$74, 'Parte 6'!$A11,Despesas_TCESP2024!L$2:L$74)),2)</f>
        <v>0</v>
      </c>
      <c r="K11" s="113">
        <f ca="1">ROUND((SUMIF(Despesas_TCESP2024!$B$2:$B$74, 'Parte 6'!$A11,Despesas_TCESP2024!M$2:M$74)),2)</f>
        <v>0</v>
      </c>
      <c r="L11" s="113">
        <f ca="1">ROUND((SUMIF(Despesas_TCESP2024!$B$2:$B$74, 'Parte 6'!$A11,Despesas_TCESP2024!N$2:N$74)),2)</f>
        <v>0</v>
      </c>
      <c r="M11" s="113">
        <f ca="1">ROUND((SUMIF(Despesas_TCESP2024!$B$2:$B$74, 'Parte 6'!$A11,Despesas_TCESP2024!O$2:O$74)),2)</f>
        <v>0</v>
      </c>
      <c r="N11" s="113">
        <f t="shared" ca="1" si="1"/>
        <v>0</v>
      </c>
    </row>
    <row r="12" spans="1:14" x14ac:dyDescent="0.2">
      <c r="A12" s="116" t="s">
        <v>266</v>
      </c>
      <c r="B12" s="117">
        <f ca="1">ROUND((SUMIF(Despesas_TCESP2024!$B$2:$B$74, 'Parte 6'!$A12,Despesas_TCESP2024!D$2:D$74)),2)</f>
        <v>0</v>
      </c>
      <c r="C12" s="117">
        <f ca="1">ROUND((SUMIF(Despesas_TCESP2024!$B$2:$B$74, 'Parte 6'!$A12,Despesas_TCESP2024!E$2:E$74)),2)</f>
        <v>0</v>
      </c>
      <c r="D12" s="117">
        <f ca="1">ROUND((SUMIF(Despesas_TCESP2024!$B$2:$B$74, 'Parte 6'!$A12,Despesas_TCESP2024!F$2:F$74)),2)</f>
        <v>0</v>
      </c>
      <c r="E12" s="117">
        <f ca="1">ROUND((SUMIF(Despesas_TCESP2024!$B$2:$B$74, 'Parte 6'!$A12,Despesas_TCESP2024!G$2:G$74)),2)</f>
        <v>0</v>
      </c>
      <c r="F12" s="117">
        <f ca="1">ROUND((SUMIF(Despesas_TCESP2024!$B$2:$B$74, 'Parte 6'!$A12,Despesas_TCESP2024!H$2:H$74)),2)</f>
        <v>0</v>
      </c>
      <c r="G12" s="117">
        <f ca="1">ROUND((SUMIF(Despesas_TCESP2024!$B$2:$B$74, 'Parte 6'!$A12,Despesas_TCESP2024!I$2:I$74)),2)</f>
        <v>0</v>
      </c>
      <c r="H12" s="117">
        <f ca="1">ROUND((SUMIF(Despesas_TCESP2024!$B$2:$B$74, 'Parte 6'!$A12,Despesas_TCESP2024!J$2:J$74)),2)</f>
        <v>0</v>
      </c>
      <c r="I12" s="117">
        <f ca="1">ROUND((SUMIF(Despesas_TCESP2024!$B$2:$B$74, 'Parte 6'!$A12,Despesas_TCESP2024!K$2:K$74)),2)</f>
        <v>0</v>
      </c>
      <c r="J12" s="117">
        <f ca="1">ROUND((SUMIF(Despesas_TCESP2024!$B$2:$B$74, 'Parte 6'!$A12,Despesas_TCESP2024!L$2:L$74)),2)</f>
        <v>0</v>
      </c>
      <c r="K12" s="117">
        <f ca="1">ROUND((SUMIF(Despesas_TCESP2024!$B$2:$B$74, 'Parte 6'!$A12,Despesas_TCESP2024!M$2:M$74)),2)</f>
        <v>0</v>
      </c>
      <c r="L12" s="117">
        <f ca="1">ROUND((SUMIF(Despesas_TCESP2024!$B$2:$B$74, 'Parte 6'!$A12,Despesas_TCESP2024!N$2:N$74)),2)</f>
        <v>0</v>
      </c>
      <c r="M12" s="117">
        <f ca="1">ROUND((SUMIF(Despesas_TCESP2024!$B$2:$B$74, 'Parte 6'!$A12,Despesas_TCESP2024!O$2:O$74)),2)</f>
        <v>0</v>
      </c>
      <c r="N12" s="117">
        <f t="shared" ca="1" si="1"/>
        <v>0</v>
      </c>
    </row>
    <row r="13" spans="1:14" x14ac:dyDescent="0.2">
      <c r="A13" s="112" t="s">
        <v>267</v>
      </c>
      <c r="B13" s="113">
        <f>'Parte 1'!$R$18</f>
        <v>0</v>
      </c>
      <c r="C13" s="113">
        <f>'Parte 1'!$R$18</f>
        <v>0</v>
      </c>
      <c r="D13" s="113">
        <f>'Parte 1'!$R$18</f>
        <v>0</v>
      </c>
      <c r="E13" s="113">
        <f>'Parte 1'!$R$18</f>
        <v>0</v>
      </c>
      <c r="F13" s="113">
        <f>'Parte 1'!$R$18</f>
        <v>0</v>
      </c>
      <c r="G13" s="113">
        <f>'Parte 1'!$R$18</f>
        <v>0</v>
      </c>
      <c r="H13" s="113">
        <f>'Parte 1'!$R$18</f>
        <v>0</v>
      </c>
      <c r="I13" s="113">
        <f>$H$13+'Parte 1'!$R$19</f>
        <v>0</v>
      </c>
      <c r="J13" s="113">
        <f>$H$13+'Parte 1'!$R$19</f>
        <v>0</v>
      </c>
      <c r="K13" s="113">
        <f>$H$13+'Parte 1'!$R$19</f>
        <v>0</v>
      </c>
      <c r="L13" s="113">
        <f>$H$13+'Parte 1'!$R$19</f>
        <v>0</v>
      </c>
      <c r="M13" s="113">
        <f>$H$13+'Parte 1'!$R$19</f>
        <v>0</v>
      </c>
      <c r="N13" s="113">
        <f t="shared" si="1"/>
        <v>0</v>
      </c>
    </row>
    <row r="14" spans="1:14" x14ac:dyDescent="0.2">
      <c r="A14" s="116" t="s">
        <v>262</v>
      </c>
      <c r="B14" s="117">
        <f ca="1">ROUND((SUMIF(Despesas_TCESP2024!$B$2:$B$74, 'Parte 6'!$A14,Despesas_TCESP2024!D$2:D$74)),2)</f>
        <v>0</v>
      </c>
      <c r="C14" s="117">
        <f ca="1">ROUND((SUMIF(Despesas_TCESP2024!$B$2:$B$74, 'Parte 6'!$A14,Despesas_TCESP2024!E$2:E$74)),2)</f>
        <v>0</v>
      </c>
      <c r="D14" s="117">
        <f ca="1">ROUND((SUMIF(Despesas_TCESP2024!$B$2:$B$74, 'Parte 6'!$A14,Despesas_TCESP2024!F$2:F$74)),2)</f>
        <v>0</v>
      </c>
      <c r="E14" s="117">
        <f ca="1">ROUND((SUMIF(Despesas_TCESP2024!$B$2:$B$74, 'Parte 6'!$A14,Despesas_TCESP2024!G$2:G$74)),2)</f>
        <v>0</v>
      </c>
      <c r="F14" s="117">
        <f ca="1">ROUND((SUMIF(Despesas_TCESP2024!$B$2:$B$74, 'Parte 6'!$A14,Despesas_TCESP2024!H$2:H$74)),2)</f>
        <v>0</v>
      </c>
      <c r="G14" s="117">
        <f ca="1">ROUND((SUMIF(Despesas_TCESP2024!$B$2:$B$74, 'Parte 6'!$A14,Despesas_TCESP2024!I$2:I$74)),2)</f>
        <v>0</v>
      </c>
      <c r="H14" s="117">
        <f ca="1">ROUND((SUMIF(Despesas_TCESP2024!$B$2:$B$74, 'Parte 6'!$A14,Despesas_TCESP2024!J$2:J$74)),2)</f>
        <v>0</v>
      </c>
      <c r="I14" s="117">
        <f ca="1">ROUND((SUMIF(Despesas_TCESP2024!$B$2:$B$74, 'Parte 6'!$A14,Despesas_TCESP2024!K$2:K$74)),2)</f>
        <v>0</v>
      </c>
      <c r="J14" s="117">
        <f ca="1">ROUND((SUMIF(Despesas_TCESP2024!$B$2:$B$74, 'Parte 6'!$A14,Despesas_TCESP2024!L$2:L$74)),2)</f>
        <v>0</v>
      </c>
      <c r="K14" s="117">
        <f ca="1">ROUND((SUMIF(Despesas_TCESP2024!$B$2:$B$74, 'Parte 6'!$A14,Despesas_TCESP2024!M$2:M$74)),2)</f>
        <v>0</v>
      </c>
      <c r="L14" s="117">
        <f ca="1">ROUND((SUMIF(Despesas_TCESP2024!$B$2:$B$74, 'Parte 6'!$A14,Despesas_TCESP2024!N$2:N$74)),2)</f>
        <v>0</v>
      </c>
      <c r="M14" s="117">
        <f ca="1">ROUND((SUMIF(Despesas_TCESP2024!$B$2:$B$74, 'Parte 6'!$A14,Despesas_TCESP2024!O$2:O$74)),2)</f>
        <v>0</v>
      </c>
      <c r="N14" s="117">
        <f t="shared" ca="1" si="1"/>
        <v>0</v>
      </c>
    </row>
    <row r="15" spans="1:14" x14ac:dyDescent="0.2">
      <c r="A15" s="112" t="s">
        <v>261</v>
      </c>
      <c r="B15" s="113">
        <f ca="1">ROUND((SUMIF(Despesas_TCESP2024!$B$2:$B$74, 'Parte 6'!$A15,Despesas_TCESP2024!D$2:D$74)),2)</f>
        <v>0</v>
      </c>
      <c r="C15" s="113">
        <f ca="1">ROUND((SUMIF(Despesas_TCESP2024!$B$2:$B$74, 'Parte 6'!$A15,Despesas_TCESP2024!E$2:E$74)),2)</f>
        <v>0</v>
      </c>
      <c r="D15" s="113">
        <f ca="1">ROUND((SUMIF(Despesas_TCESP2024!$B$2:$B$74, 'Parte 6'!$A15,Despesas_TCESP2024!F$2:F$74)),2)</f>
        <v>0</v>
      </c>
      <c r="E15" s="113">
        <f ca="1">ROUND((SUMIF(Despesas_TCESP2024!$B$2:$B$74, 'Parte 6'!$A15,Despesas_TCESP2024!G$2:G$74)),2)</f>
        <v>0</v>
      </c>
      <c r="F15" s="113">
        <f ca="1">ROUND((SUMIF(Despesas_TCESP2024!$B$2:$B$74, 'Parte 6'!$A15,Despesas_TCESP2024!H$2:H$74)),2)</f>
        <v>0</v>
      </c>
      <c r="G15" s="113">
        <f ca="1">ROUND((SUMIF(Despesas_TCESP2024!$B$2:$B$74, 'Parte 6'!$A15,Despesas_TCESP2024!I$2:I$74)),2)</f>
        <v>0</v>
      </c>
      <c r="H15" s="113">
        <f ca="1">ROUND((SUMIF(Despesas_TCESP2024!$B$2:$B$74, 'Parte 6'!$A15,Despesas_TCESP2024!J$2:J$74)),2)</f>
        <v>0</v>
      </c>
      <c r="I15" s="113">
        <f ca="1">ROUND((SUMIF(Despesas_TCESP2024!$B$2:$B$74, 'Parte 6'!$A15,Despesas_TCESP2024!K$2:K$74)),2)</f>
        <v>0</v>
      </c>
      <c r="J15" s="113">
        <f ca="1">ROUND((SUMIF(Despesas_TCESP2024!$B$2:$B$74, 'Parte 6'!$A15,Despesas_TCESP2024!L$2:L$74)),2)</f>
        <v>0</v>
      </c>
      <c r="K15" s="113">
        <f ca="1">ROUND((SUMIF(Despesas_TCESP2024!$B$2:$B$74, 'Parte 6'!$A15,Despesas_TCESP2024!M$2:M$74)),2)</f>
        <v>0</v>
      </c>
      <c r="L15" s="113">
        <f ca="1">ROUND((SUMIF(Despesas_TCESP2024!$B$2:$B$74, 'Parte 6'!$A15,Despesas_TCESP2024!N$2:N$74)),2)</f>
        <v>0</v>
      </c>
      <c r="M15" s="113">
        <f ca="1">ROUND((SUMIF(Despesas_TCESP2024!$B$2:$B$74, 'Parte 6'!$A15,Despesas_TCESP2024!O$2:O$74)),2)</f>
        <v>0</v>
      </c>
      <c r="N15" s="113">
        <f t="shared" ca="1" si="1"/>
        <v>0</v>
      </c>
    </row>
    <row r="16" spans="1:14" x14ac:dyDescent="0.2">
      <c r="A16" s="116" t="s">
        <v>272</v>
      </c>
      <c r="B16" s="117">
        <f ca="1">ROUND((SUMIF(Despesas_TCESP2024!$B$2:$B$74, 'Parte 6'!$A16,Despesas_TCESP2024!D$2:D$74)),2)</f>
        <v>0</v>
      </c>
      <c r="C16" s="117">
        <f ca="1">ROUND((SUMIF(Despesas_TCESP2024!$B$2:$B$74, 'Parte 6'!$A16,Despesas_TCESP2024!E$2:E$74)),2)</f>
        <v>0</v>
      </c>
      <c r="D16" s="117">
        <f ca="1">ROUND((SUMIF(Despesas_TCESP2024!$B$2:$B$74, 'Parte 6'!$A16,Despesas_TCESP2024!F$2:F$74)),2)</f>
        <v>0</v>
      </c>
      <c r="E16" s="117">
        <f ca="1">ROUND((SUMIF(Despesas_TCESP2024!$B$2:$B$74, 'Parte 6'!$A16,Despesas_TCESP2024!G$2:G$74)),2)</f>
        <v>0</v>
      </c>
      <c r="F16" s="117">
        <f ca="1">ROUND((SUMIF(Despesas_TCESP2024!$B$2:$B$74, 'Parte 6'!$A16,Despesas_TCESP2024!H$2:H$74)),2)</f>
        <v>0</v>
      </c>
      <c r="G16" s="117">
        <f ca="1">ROUND((SUMIF(Despesas_TCESP2024!$B$2:$B$74, 'Parte 6'!$A16,Despesas_TCESP2024!I$2:I$74)),2)</f>
        <v>0</v>
      </c>
      <c r="H16" s="117">
        <f ca="1">ROUND((SUMIF(Despesas_TCESP2024!$B$2:$B$74, 'Parte 6'!$A16,Despesas_TCESP2024!J$2:J$74)),2)</f>
        <v>0</v>
      </c>
      <c r="I16" s="117">
        <f ca="1">ROUND((SUMIF(Despesas_TCESP2024!$B$2:$B$74, 'Parte 6'!$A16,Despesas_TCESP2024!K$2:K$74)),2)</f>
        <v>0</v>
      </c>
      <c r="J16" s="117">
        <f ca="1">ROUND((SUMIF(Despesas_TCESP2024!$B$2:$B$74, 'Parte 6'!$A16,Despesas_TCESP2024!L$2:L$74)),2)</f>
        <v>0</v>
      </c>
      <c r="K16" s="117">
        <f ca="1">ROUND((SUMIF(Despesas_TCESP2024!$B$2:$B$74, 'Parte 6'!$A16,Despesas_TCESP2024!M$2:M$74)),2)</f>
        <v>0</v>
      </c>
      <c r="L16" s="117">
        <f ca="1">ROUND((SUMIF(Despesas_TCESP2024!$B$2:$B$74, 'Parte 6'!$A16,Despesas_TCESP2024!N$2:N$74)),2)</f>
        <v>0</v>
      </c>
      <c r="M16" s="117">
        <f ca="1">ROUND((SUMIF(Despesas_TCESP2024!$B$2:$B$74, 'Parte 6'!$A16,Despesas_TCESP2024!O$2:O$74)),2)</f>
        <v>0</v>
      </c>
      <c r="N16" s="117">
        <f t="shared" ca="1" si="1"/>
        <v>0</v>
      </c>
    </row>
    <row r="17" spans="1:14" x14ac:dyDescent="0.2">
      <c r="A17" s="112" t="s">
        <v>269</v>
      </c>
      <c r="B17" s="113">
        <f ca="1">ROUND((SUMIF(Despesas_TCESP2024!$B$2:$B$74, 'Parte 6'!$A17,Despesas_TCESP2024!D$2:D$74)),2)</f>
        <v>0</v>
      </c>
      <c r="C17" s="113">
        <f ca="1">ROUND((SUMIF(Despesas_TCESP2024!$B$2:$B$74, 'Parte 6'!$A17,Despesas_TCESP2024!E$2:E$74)),2)</f>
        <v>0</v>
      </c>
      <c r="D17" s="113">
        <f ca="1">ROUND((SUMIF(Despesas_TCESP2024!$B$2:$B$74, 'Parte 6'!$A17,Despesas_TCESP2024!F$2:F$74)),2)</f>
        <v>0</v>
      </c>
      <c r="E17" s="113">
        <f ca="1">ROUND((SUMIF(Despesas_TCESP2024!$B$2:$B$74, 'Parte 6'!$A17,Despesas_TCESP2024!G$2:G$74)),2)</f>
        <v>0</v>
      </c>
      <c r="F17" s="113">
        <f ca="1">ROUND((SUMIF(Despesas_TCESP2024!$B$2:$B$74, 'Parte 6'!$A17,Despesas_TCESP2024!H$2:H$74)),2)</f>
        <v>0</v>
      </c>
      <c r="G17" s="113">
        <f ca="1">ROUND((SUMIF(Despesas_TCESP2024!$B$2:$B$74, 'Parte 6'!$A17,Despesas_TCESP2024!I$2:I$74)),2)</f>
        <v>0</v>
      </c>
      <c r="H17" s="113">
        <f ca="1">ROUND((SUMIF(Despesas_TCESP2024!$B$2:$B$74, 'Parte 6'!$A17,Despesas_TCESP2024!J$2:J$74)),2)</f>
        <v>0</v>
      </c>
      <c r="I17" s="113">
        <f ca="1">ROUND((SUMIF(Despesas_TCESP2024!$B$2:$B$74, 'Parte 6'!$A17,Despesas_TCESP2024!K$2:K$74)),2)</f>
        <v>0</v>
      </c>
      <c r="J17" s="113">
        <f ca="1">ROUND((SUMIF(Despesas_TCESP2024!$B$2:$B$74, 'Parte 6'!$A17,Despesas_TCESP2024!L$2:L$74)),2)</f>
        <v>0</v>
      </c>
      <c r="K17" s="113">
        <f ca="1">ROUND((SUMIF(Despesas_TCESP2024!$B$2:$B$74, 'Parte 6'!$A17,Despesas_TCESP2024!M$2:M$74)),2)</f>
        <v>0</v>
      </c>
      <c r="L17" s="113">
        <f ca="1">ROUND((SUMIF(Despesas_TCESP2024!$B$2:$B$74, 'Parte 6'!$A17,Despesas_TCESP2024!N$2:N$74)),2)</f>
        <v>0</v>
      </c>
      <c r="M17" s="113">
        <f ca="1">ROUND((SUMIF(Despesas_TCESP2024!$B$2:$B$74, 'Parte 6'!$A17,Despesas_TCESP2024!O$2:O$74)),2)</f>
        <v>0</v>
      </c>
      <c r="N17" s="113">
        <f t="shared" ca="1" si="1"/>
        <v>0</v>
      </c>
    </row>
    <row r="18" spans="1:14" x14ac:dyDescent="0.2">
      <c r="A18" s="116" t="s">
        <v>270</v>
      </c>
      <c r="B18" s="117">
        <f ca="1">ROUND((SUMIF(Despesas_TCESP2024!$B$2:$B$74, 'Parte 6'!$A18,Despesas_TCESP2024!D$2:D$74)),2)</f>
        <v>0</v>
      </c>
      <c r="C18" s="117">
        <f ca="1">ROUND((SUMIF(Despesas_TCESP2024!$B$2:$B$74, 'Parte 6'!$A18,Despesas_TCESP2024!E$2:E$74)),2)</f>
        <v>0</v>
      </c>
      <c r="D18" s="117">
        <f ca="1">ROUND((SUMIF(Despesas_TCESP2024!$B$2:$B$74, 'Parte 6'!$A18,Despesas_TCESP2024!F$2:F$74)),2)</f>
        <v>0</v>
      </c>
      <c r="E18" s="117">
        <f ca="1">ROUND((SUMIF(Despesas_TCESP2024!$B$2:$B$74, 'Parte 6'!$A18,Despesas_TCESP2024!G$2:G$74)),2)</f>
        <v>0</v>
      </c>
      <c r="F18" s="117">
        <f ca="1">ROUND((SUMIF(Despesas_TCESP2024!$B$2:$B$74, 'Parte 6'!$A18,Despesas_TCESP2024!H$2:H$74)),2)</f>
        <v>0</v>
      </c>
      <c r="G18" s="117">
        <f ca="1">ROUND((SUMIF(Despesas_TCESP2024!$B$2:$B$74, 'Parte 6'!$A18,Despesas_TCESP2024!I$2:I$74)),2)</f>
        <v>0</v>
      </c>
      <c r="H18" s="117">
        <f ca="1">ROUND((SUMIF(Despesas_TCESP2024!$B$2:$B$74, 'Parte 6'!$A18,Despesas_TCESP2024!J$2:J$74)),2)</f>
        <v>0</v>
      </c>
      <c r="I18" s="117">
        <f ca="1">ROUND((SUMIF(Despesas_TCESP2024!$B$2:$B$74, 'Parte 6'!$A18,Despesas_TCESP2024!K$2:K$74)),2)</f>
        <v>0</v>
      </c>
      <c r="J18" s="117">
        <f ca="1">ROUND((SUMIF(Despesas_TCESP2024!$B$2:$B$74, 'Parte 6'!$A18,Despesas_TCESP2024!L$2:L$74)),2)</f>
        <v>0</v>
      </c>
      <c r="K18" s="117">
        <f ca="1">ROUND((SUMIF(Despesas_TCESP2024!$B$2:$B$74, 'Parte 6'!$A18,Despesas_TCESP2024!M$2:M$74)),2)</f>
        <v>0</v>
      </c>
      <c r="L18" s="117">
        <f ca="1">ROUND((SUMIF(Despesas_TCESP2024!$B$2:$B$74, 'Parte 6'!$A18,Despesas_TCESP2024!N$2:N$74)),2)</f>
        <v>0</v>
      </c>
      <c r="M18" s="117">
        <f ca="1">ROUND((SUMIF(Despesas_TCESP2024!$B$2:$B$74, 'Parte 6'!$A18,Despesas_TCESP2024!O$2:O$74)),2)</f>
        <v>0</v>
      </c>
      <c r="N18" s="117">
        <f t="shared" ca="1" si="1"/>
        <v>0</v>
      </c>
    </row>
    <row r="19" spans="1:14" x14ac:dyDescent="0.2">
      <c r="A19" s="112" t="s">
        <v>268</v>
      </c>
      <c r="B19" s="113">
        <f>ROUND((IF(B6&lt;='Parte 2'!$C$17,SUM('Parte 3'!$C$39:$N$39),SUM('Parte 4'!$C$39:$N$39))),2)</f>
        <v>0</v>
      </c>
      <c r="C19" s="113">
        <f>ROUND((IF(C6&lt;='Parte 2'!$C$17,SUM('Parte 3'!$C$39:$N$39),SUM('Parte 4'!$C$39:$N$39))),2)</f>
        <v>0</v>
      </c>
      <c r="D19" s="113">
        <f>ROUND((IF(D6&lt;='Parte 2'!$C$17,SUM('Parte 3'!$C$39:$N$39),SUM('Parte 4'!$C$39:$N$39))),2)</f>
        <v>0</v>
      </c>
      <c r="E19" s="113">
        <f>ROUND((IF(E6&lt;='Parte 2'!$C$17,SUM('Parte 3'!$C$39:$N$39),SUM('Parte 4'!$C$39:$N$39))),2)</f>
        <v>0</v>
      </c>
      <c r="F19" s="113">
        <f>ROUND((IF(F6&lt;='Parte 2'!$C$17,SUM('Parte 3'!$C$39:$N$39),SUM('Parte 4'!$C$39:$N$39))),2)</f>
        <v>0</v>
      </c>
      <c r="G19" s="113">
        <f>ROUND((IF(G6&lt;='Parte 2'!$C$17,SUM('Parte 3'!$C$39:$N$39),SUM('Parte 4'!$C$39:$N$39))),2)</f>
        <v>0</v>
      </c>
      <c r="H19" s="113">
        <f>ROUND((IF(H6&lt;='Parte 2'!$C$17,SUM('Parte 3'!$C$39:$N$39),SUM('Parte 4'!$C$39:$N$39))),2)</f>
        <v>0</v>
      </c>
      <c r="I19" s="113">
        <f>ROUND((IF(I6&lt;='Parte 2'!$C$17,SUM('Parte 3'!$C$39:$N$39),SUM('Parte 4'!$C$39:$N$39))),2)</f>
        <v>0</v>
      </c>
      <c r="J19" s="113">
        <f>ROUND((IF(J6&lt;='Parte 2'!$C$17,SUM('Parte 3'!$C$39:$N$39),SUM('Parte 4'!$C$39:$N$39))),2)</f>
        <v>0</v>
      </c>
      <c r="K19" s="113">
        <f>ROUND((IF(K6&lt;='Parte 2'!$C$17,SUM('Parte 3'!$C$39:$N$39),SUM('Parte 4'!$C$39:$N$39))),2)</f>
        <v>0</v>
      </c>
      <c r="L19" s="113">
        <f>ROUND((IF(L6&lt;='Parte 2'!$C$17,SUM('Parte 3'!$C$39:$N$39),SUM('Parte 4'!$C$39:$N$39))),2)</f>
        <v>0</v>
      </c>
      <c r="M19" s="113">
        <f>ROUND((IF(M6&lt;='Parte 2'!$C$17,SUM('Parte 3'!$C$39:$N$39),SUM('Parte 4'!$C$39:$N$39))),2)</f>
        <v>0</v>
      </c>
      <c r="N19" s="113">
        <f t="shared" si="1"/>
        <v>0</v>
      </c>
    </row>
    <row r="20" spans="1:14" x14ac:dyDescent="0.2">
      <c r="A20" s="196" t="s">
        <v>259</v>
      </c>
      <c r="B20" s="197">
        <v>0</v>
      </c>
      <c r="C20" s="197">
        <v>0</v>
      </c>
      <c r="D20" s="197">
        <v>0</v>
      </c>
      <c r="E20" s="197">
        <v>0</v>
      </c>
      <c r="F20" s="197">
        <v>0</v>
      </c>
      <c r="G20" s="197">
        <v>0</v>
      </c>
      <c r="H20" s="197">
        <v>0</v>
      </c>
      <c r="I20" s="197">
        <v>0</v>
      </c>
      <c r="J20" s="197">
        <v>0</v>
      </c>
      <c r="K20" s="197">
        <v>0</v>
      </c>
      <c r="L20" s="197">
        <v>0</v>
      </c>
      <c r="M20" s="197">
        <v>0</v>
      </c>
      <c r="N20" s="197">
        <f t="shared" si="1"/>
        <v>0</v>
      </c>
    </row>
    <row r="21" spans="1:14" x14ac:dyDescent="0.2">
      <c r="A21" s="114" t="s">
        <v>363</v>
      </c>
      <c r="B21" s="115">
        <f ca="1">SUM(B7:B20)</f>
        <v>0</v>
      </c>
      <c r="C21" s="115">
        <f t="shared" ref="C21:N21" ca="1" si="2">SUM(C7:C20)</f>
        <v>0</v>
      </c>
      <c r="D21" s="115">
        <f t="shared" ca="1" si="2"/>
        <v>0</v>
      </c>
      <c r="E21" s="115">
        <f t="shared" ca="1" si="2"/>
        <v>0</v>
      </c>
      <c r="F21" s="115">
        <f t="shared" ca="1" si="2"/>
        <v>0</v>
      </c>
      <c r="G21" s="115">
        <f t="shared" ca="1" si="2"/>
        <v>0</v>
      </c>
      <c r="H21" s="115">
        <f t="shared" ca="1" si="2"/>
        <v>0</v>
      </c>
      <c r="I21" s="115">
        <f t="shared" ca="1" si="2"/>
        <v>0</v>
      </c>
      <c r="J21" s="115">
        <f t="shared" ca="1" si="2"/>
        <v>0</v>
      </c>
      <c r="K21" s="115">
        <f t="shared" ca="1" si="2"/>
        <v>0</v>
      </c>
      <c r="L21" s="115">
        <f t="shared" ca="1" si="2"/>
        <v>0</v>
      </c>
      <c r="M21" s="115">
        <f t="shared" ca="1" si="2"/>
        <v>0</v>
      </c>
      <c r="N21" s="172">
        <f t="shared" ca="1" si="2"/>
        <v>0</v>
      </c>
    </row>
    <row r="22" spans="1:14" x14ac:dyDescent="0.2">
      <c r="A22" s="338" t="s">
        <v>587</v>
      </c>
      <c r="B22" s="338"/>
      <c r="C22" s="338"/>
      <c r="D22" s="338"/>
      <c r="E22" s="338"/>
      <c r="F22" s="338"/>
      <c r="G22" s="338"/>
      <c r="H22" s="338"/>
      <c r="I22" s="338"/>
      <c r="J22" s="338"/>
      <c r="K22" s="338"/>
      <c r="L22" s="338"/>
      <c r="M22" s="338"/>
      <c r="N22" s="338"/>
    </row>
  </sheetData>
  <sheetProtection password="DE8C" sheet="1" objects="1" scenarios="1" selectLockedCells="1"/>
  <dataConsolidate/>
  <mergeCells count="4">
    <mergeCell ref="B4:N4"/>
    <mergeCell ref="B3:N3"/>
    <mergeCell ref="A1:N1"/>
    <mergeCell ref="A22:N22"/>
  </mergeCells>
  <conditionalFormatting sqref="B3:B4">
    <cfRule type="cellIs" dxfId="4" priority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P91"/>
  <sheetViews>
    <sheetView topLeftCell="C1" zoomScaleNormal="100" workbookViewId="0">
      <selection activeCell="O16" sqref="O16"/>
    </sheetView>
  </sheetViews>
  <sheetFormatPr defaultRowHeight="12.75" x14ac:dyDescent="0.2"/>
  <cols>
    <col min="1" max="1" width="49.7109375" style="219" bestFit="1" customWidth="1"/>
    <col min="2" max="2" width="50.140625" style="223" bestFit="1" customWidth="1"/>
    <col min="3" max="3" width="61.42578125" style="219" bestFit="1" customWidth="1"/>
    <col min="4" max="4" width="13.28515625" style="221" bestFit="1" customWidth="1"/>
    <col min="5" max="15" width="13.28515625" style="219" bestFit="1" customWidth="1"/>
    <col min="16" max="16" width="14.28515625" style="219" bestFit="1" customWidth="1"/>
    <col min="17" max="16384" width="9.140625" style="219"/>
  </cols>
  <sheetData>
    <row r="1" spans="1:16" x14ac:dyDescent="0.2">
      <c r="A1" s="125" t="s">
        <v>393</v>
      </c>
      <c r="B1" s="125" t="s">
        <v>186</v>
      </c>
      <c r="C1" s="125" t="s">
        <v>394</v>
      </c>
      <c r="D1" s="239">
        <v>45444</v>
      </c>
      <c r="E1" s="239">
        <v>45474</v>
      </c>
      <c r="F1" s="239">
        <v>45505</v>
      </c>
      <c r="G1" s="239">
        <v>45536</v>
      </c>
      <c r="H1" s="239">
        <v>45566</v>
      </c>
      <c r="I1" s="239">
        <v>45597</v>
      </c>
      <c r="J1" s="239">
        <v>45627</v>
      </c>
      <c r="K1" s="239">
        <v>45658</v>
      </c>
      <c r="L1" s="239">
        <v>45689</v>
      </c>
      <c r="M1" s="239">
        <v>45717</v>
      </c>
      <c r="N1" s="239">
        <v>45748</v>
      </c>
      <c r="O1" s="239">
        <v>45778</v>
      </c>
      <c r="P1" s="125" t="s">
        <v>361</v>
      </c>
    </row>
    <row r="2" spans="1:16" x14ac:dyDescent="0.2">
      <c r="A2" s="112" t="s">
        <v>405</v>
      </c>
      <c r="B2" s="119" t="s">
        <v>406</v>
      </c>
      <c r="C2" s="112" t="s">
        <v>278</v>
      </c>
      <c r="D2" s="113">
        <f>SUMIFS('Parte 1'!$R$10:$R$19,'Parte 1'!$A$10:$A$19,'Plano de Contas e De-Para'!$B2,'Parte 1'!C$10:C$19,"Sim")</f>
        <v>0</v>
      </c>
      <c r="E2" s="113">
        <f>SUMIFS('Parte 1'!$R$10:$R$19,'Parte 1'!$A$10:$A$19,'Plano de Contas e De-Para'!$B2,'Parte 1'!D$10:D$19,"Sim")</f>
        <v>0</v>
      </c>
      <c r="F2" s="113">
        <f>SUMIFS('Parte 1'!$R$10:$R$19,'Parte 1'!$A$10:$A$19,'Plano de Contas e De-Para'!$B2,'Parte 1'!E$10:E$19,"Sim")</f>
        <v>0</v>
      </c>
      <c r="G2" s="113">
        <f>SUMIFS('Parte 1'!$R$10:$R$19,'Parte 1'!$A$10:$A$19,'Plano de Contas e De-Para'!$B2,'Parte 1'!F$10:F$19,"Sim")</f>
        <v>0</v>
      </c>
      <c r="H2" s="113">
        <f>SUMIFS('Parte 1'!$R$10:$R$19,'Parte 1'!$A$10:$A$19,'Plano de Contas e De-Para'!$B2,'Parte 1'!G$10:G$19,"Sim")</f>
        <v>0</v>
      </c>
      <c r="I2" s="113">
        <f>SUMIFS('Parte 1'!$R$10:$R$19,'Parte 1'!$A$10:$A$19,'Plano de Contas e De-Para'!$B2,'Parte 1'!H$10:H$19,"Sim")</f>
        <v>0</v>
      </c>
      <c r="J2" s="113">
        <f>SUMIFS('Parte 1'!$R$10:$R$19,'Parte 1'!$A$10:$A$19,'Plano de Contas e De-Para'!$B2,'Parte 1'!I$10:I$19,"Sim")</f>
        <v>0</v>
      </c>
      <c r="K2" s="113">
        <f>SUMIFS('Parte 1'!$R$10:$R$19,'Parte 1'!$A$10:$A$19,'Plano de Contas e De-Para'!$B2,'Parte 1'!J$10:J$19,"Sim")</f>
        <v>0</v>
      </c>
      <c r="L2" s="113">
        <f>SUMIFS('Parte 1'!$R$10:$R$19,'Parte 1'!$A$10:$A$19,'Plano de Contas e De-Para'!$B2,'Parte 1'!K$10:K$19,"Sim")</f>
        <v>0</v>
      </c>
      <c r="M2" s="113">
        <f>SUMIFS('Parte 1'!$R$10:$R$19,'Parte 1'!$A$10:$A$19,'Plano de Contas e De-Para'!$B2,'Parte 1'!L$10:L$19,"Sim")</f>
        <v>0</v>
      </c>
      <c r="N2" s="113">
        <f>SUMIFS('Parte 1'!$R$10:$R$19,'Parte 1'!$A$10:$A$19,'Plano de Contas e De-Para'!$B2,'Parte 1'!M$10:M$19,"Sim")</f>
        <v>0</v>
      </c>
      <c r="O2" s="113">
        <f>SUMIFS('Parte 1'!$R$10:$R$19,'Parte 1'!$A$10:$A$19,'Plano de Contas e De-Para'!$B2,'Parte 1'!N$10:N$19,"Sim")</f>
        <v>0</v>
      </c>
      <c r="P2" s="220">
        <f>SUM(D2:O2)</f>
        <v>0</v>
      </c>
    </row>
    <row r="3" spans="1:16" x14ac:dyDescent="0.2">
      <c r="A3" s="112" t="s">
        <v>405</v>
      </c>
      <c r="B3" s="119" t="s">
        <v>412</v>
      </c>
      <c r="C3" s="112" t="s">
        <v>277</v>
      </c>
      <c r="D3" s="113">
        <f>SUMIFS('Parte 1'!$R$10:$R$19,'Parte 1'!$A$10:$A$19,'Plano de Contas e De-Para'!$B3,'Parte 1'!C$10:C$19,"Sim")</f>
        <v>0</v>
      </c>
      <c r="E3" s="113">
        <f>SUMIFS('Parte 1'!$R$10:$R$19,'Parte 1'!$A$10:$A$19,'Plano de Contas e De-Para'!$B3,'Parte 1'!D$10:D$19,"Sim")</f>
        <v>0</v>
      </c>
      <c r="F3" s="113">
        <f>SUMIFS('Parte 1'!$R$10:$R$19,'Parte 1'!$A$10:$A$19,'Plano de Contas e De-Para'!$B3,'Parte 1'!E$10:E$19,"Sim")</f>
        <v>0</v>
      </c>
      <c r="G3" s="113">
        <f>SUMIFS('Parte 1'!$R$10:$R$19,'Parte 1'!$A$10:$A$19,'Plano de Contas e De-Para'!$B3,'Parte 1'!F$10:F$19,"Sim")</f>
        <v>0</v>
      </c>
      <c r="H3" s="113">
        <f>SUMIFS('Parte 1'!$R$10:$R$19,'Parte 1'!$A$10:$A$19,'Plano de Contas e De-Para'!$B3,'Parte 1'!G$10:G$19,"Sim")</f>
        <v>0</v>
      </c>
      <c r="I3" s="113">
        <f>SUMIFS('Parte 1'!$R$10:$R$19,'Parte 1'!$A$10:$A$19,'Plano de Contas e De-Para'!$B3,'Parte 1'!H$10:H$19,"Sim")</f>
        <v>0</v>
      </c>
      <c r="J3" s="113">
        <f>SUMIFS('Parte 1'!$R$10:$R$19,'Parte 1'!$A$10:$A$19,'Plano de Contas e De-Para'!$B3,'Parte 1'!I$10:I$19,"Sim")</f>
        <v>0</v>
      </c>
      <c r="K3" s="113">
        <f>SUMIFS('Parte 1'!$R$10:$R$19,'Parte 1'!$A$10:$A$19,'Plano de Contas e De-Para'!$B3,'Parte 1'!J$10:J$19,"Sim")</f>
        <v>0</v>
      </c>
      <c r="L3" s="113">
        <f>SUMIFS('Parte 1'!$R$10:$R$19,'Parte 1'!$A$10:$A$19,'Plano de Contas e De-Para'!$B3,'Parte 1'!K$10:K$19,"Sim")</f>
        <v>0</v>
      </c>
      <c r="M3" s="113">
        <f>SUMIFS('Parte 1'!$R$10:$R$19,'Parte 1'!$A$10:$A$19,'Plano de Contas e De-Para'!$B3,'Parte 1'!L$10:L$19,"Sim")</f>
        <v>0</v>
      </c>
      <c r="N3" s="113">
        <f>SUMIFS('Parte 1'!$R$10:$R$19,'Parte 1'!$A$10:$A$19,'Plano de Contas e De-Para'!$B3,'Parte 1'!M$10:M$19,"Sim")</f>
        <v>0</v>
      </c>
      <c r="O3" s="113">
        <f>SUMIFS('Parte 1'!$R$10:$R$19,'Parte 1'!$A$10:$A$19,'Plano de Contas e De-Para'!$B3,'Parte 1'!N$10:N$19,"Sim")</f>
        <v>0</v>
      </c>
      <c r="P3" s="220">
        <f t="shared" ref="P3:P67" si="0">SUM(D3:O3)</f>
        <v>0</v>
      </c>
    </row>
    <row r="4" spans="1:16" x14ac:dyDescent="0.2">
      <c r="A4" s="112" t="s">
        <v>405</v>
      </c>
      <c r="B4" s="119" t="s">
        <v>418</v>
      </c>
      <c r="C4" s="112" t="s">
        <v>277</v>
      </c>
      <c r="D4" s="113">
        <f>SUMIFS('Parte 1'!$R$10:$R$19,'Parte 1'!$A$10:$A$19,'Plano de Contas e De-Para'!$B4,'Parte 1'!C$10:C$19,"Sim")</f>
        <v>0</v>
      </c>
      <c r="E4" s="113">
        <f>SUMIFS('Parte 1'!$R$10:$R$19,'Parte 1'!$A$10:$A$19,'Plano de Contas e De-Para'!$B4,'Parte 1'!D$10:D$19,"Sim")</f>
        <v>0</v>
      </c>
      <c r="F4" s="113">
        <f>SUMIFS('Parte 1'!$R$10:$R$19,'Parte 1'!$A$10:$A$19,'Plano de Contas e De-Para'!$B4,'Parte 1'!E$10:E$19,"Sim")</f>
        <v>0</v>
      </c>
      <c r="G4" s="113">
        <f>SUMIFS('Parte 1'!$R$10:$R$19,'Parte 1'!$A$10:$A$19,'Plano de Contas e De-Para'!$B4,'Parte 1'!F$10:F$19,"Sim")</f>
        <v>0</v>
      </c>
      <c r="H4" s="113">
        <f>SUMIFS('Parte 1'!$R$10:$R$19,'Parte 1'!$A$10:$A$19,'Plano de Contas e De-Para'!$B4,'Parte 1'!G$10:G$19,"Sim")</f>
        <v>0</v>
      </c>
      <c r="I4" s="113">
        <f>SUMIFS('Parte 1'!$R$10:$R$19,'Parte 1'!$A$10:$A$19,'Plano de Contas e De-Para'!$B4,'Parte 1'!H$10:H$19,"Sim")</f>
        <v>0</v>
      </c>
      <c r="J4" s="113">
        <f>SUMIFS('Parte 1'!$R$10:$R$19,'Parte 1'!$A$10:$A$19,'Plano de Contas e De-Para'!$B4,'Parte 1'!I$10:I$19,"Sim")</f>
        <v>0</v>
      </c>
      <c r="K4" s="113">
        <f>SUMIFS('Parte 1'!$R$10:$R$19,'Parte 1'!$A$10:$A$19,'Plano de Contas e De-Para'!$B4,'Parte 1'!J$10:J$19,"Sim")</f>
        <v>0</v>
      </c>
      <c r="L4" s="113">
        <f>SUMIFS('Parte 1'!$R$10:$R$19,'Parte 1'!$A$10:$A$19,'Plano de Contas e De-Para'!$B4,'Parte 1'!K$10:K$19,"Sim")</f>
        <v>0</v>
      </c>
      <c r="M4" s="113">
        <f>SUMIFS('Parte 1'!$R$10:$R$19,'Parte 1'!$A$10:$A$19,'Plano de Contas e De-Para'!$B4,'Parte 1'!L$10:L$19,"Sim")</f>
        <v>0</v>
      </c>
      <c r="N4" s="113">
        <f>SUMIFS('Parte 1'!$R$10:$R$19,'Parte 1'!$A$10:$A$19,'Plano de Contas e De-Para'!$B4,'Parte 1'!M$10:M$19,"Sim")</f>
        <v>0</v>
      </c>
      <c r="O4" s="113">
        <f>SUMIFS('Parte 1'!$R$10:$R$19,'Parte 1'!$A$10:$A$19,'Plano de Contas e De-Para'!$B4,'Parte 1'!N$10:N$19,"Sim")</f>
        <v>0</v>
      </c>
      <c r="P4" s="220">
        <f t="shared" si="0"/>
        <v>0</v>
      </c>
    </row>
    <row r="5" spans="1:16" x14ac:dyDescent="0.2">
      <c r="A5" s="112" t="s">
        <v>405</v>
      </c>
      <c r="B5" s="119" t="s">
        <v>419</v>
      </c>
      <c r="C5" s="112" t="s">
        <v>277</v>
      </c>
      <c r="D5" s="113">
        <f>SUMIFS('Parte 1'!$R$10:$R$19,'Parte 1'!$A$10:$A$19,'Plano de Contas e De-Para'!$B5,'Parte 1'!C$10:C$19,"Sim")</f>
        <v>0</v>
      </c>
      <c r="E5" s="113">
        <f>SUMIFS('Parte 1'!$R$10:$R$19,'Parte 1'!$A$10:$A$19,'Plano de Contas e De-Para'!$B5,'Parte 1'!D$10:D$19,"Sim")</f>
        <v>0</v>
      </c>
      <c r="F5" s="113">
        <f>SUMIFS('Parte 1'!$R$10:$R$19,'Parte 1'!$A$10:$A$19,'Plano de Contas e De-Para'!$B5,'Parte 1'!E$10:E$19,"Sim")</f>
        <v>0</v>
      </c>
      <c r="G5" s="113">
        <f>SUMIFS('Parte 1'!$R$10:$R$19,'Parte 1'!$A$10:$A$19,'Plano de Contas e De-Para'!$B5,'Parte 1'!F$10:F$19,"Sim")</f>
        <v>0</v>
      </c>
      <c r="H5" s="113">
        <f>SUMIFS('Parte 1'!$R$10:$R$19,'Parte 1'!$A$10:$A$19,'Plano de Contas e De-Para'!$B5,'Parte 1'!G$10:G$19,"Sim")</f>
        <v>0</v>
      </c>
      <c r="I5" s="113">
        <f>SUMIFS('Parte 1'!$R$10:$R$19,'Parte 1'!$A$10:$A$19,'Plano de Contas e De-Para'!$B5,'Parte 1'!H$10:H$19,"Sim")</f>
        <v>0</v>
      </c>
      <c r="J5" s="113">
        <f>SUMIFS('Parte 1'!$R$10:$R$19,'Parte 1'!$A$10:$A$19,'Plano de Contas e De-Para'!$B5,'Parte 1'!I$10:I$19,"Sim")</f>
        <v>0</v>
      </c>
      <c r="K5" s="113">
        <f>SUMIFS('Parte 1'!$R$10:$R$19,'Parte 1'!$A$10:$A$19,'Plano de Contas e De-Para'!$B5,'Parte 1'!J$10:J$19,"Sim")</f>
        <v>0</v>
      </c>
      <c r="L5" s="113">
        <f>SUMIFS('Parte 1'!$R$10:$R$19,'Parte 1'!$A$10:$A$19,'Plano de Contas e De-Para'!$B5,'Parte 1'!K$10:K$19,"Sim")</f>
        <v>0</v>
      </c>
      <c r="M5" s="113">
        <f>SUMIFS('Parte 1'!$R$10:$R$19,'Parte 1'!$A$10:$A$19,'Plano de Contas e De-Para'!$B5,'Parte 1'!L$10:L$19,"Sim")</f>
        <v>0</v>
      </c>
      <c r="N5" s="113">
        <f>SUMIFS('Parte 1'!$R$10:$R$19,'Parte 1'!$A$10:$A$19,'Plano de Contas e De-Para'!$B5,'Parte 1'!M$10:M$19,"Sim")</f>
        <v>0</v>
      </c>
      <c r="O5" s="113">
        <f>SUMIFS('Parte 1'!$R$10:$R$19,'Parte 1'!$A$10:$A$19,'Plano de Contas e De-Para'!$B5,'Parte 1'!N$10:N$19,"Sim")</f>
        <v>0</v>
      </c>
      <c r="P5" s="220">
        <f t="shared" si="0"/>
        <v>0</v>
      </c>
    </row>
    <row r="6" spans="1:16" x14ac:dyDescent="0.2">
      <c r="A6" s="112" t="s">
        <v>405</v>
      </c>
      <c r="B6" s="119" t="s">
        <v>420</v>
      </c>
      <c r="C6" s="112" t="s">
        <v>283</v>
      </c>
      <c r="D6" s="113">
        <f>SUMIFS('Parte 1'!$R$10:$R$19,'Parte 1'!$A$10:$A$19,'Plano de Contas e De-Para'!$B6,'Parte 1'!C$10:C$19,"Sim")</f>
        <v>0</v>
      </c>
      <c r="E6" s="113">
        <f>SUMIFS('Parte 1'!$R$10:$R$19,'Parte 1'!$A$10:$A$19,'Plano de Contas e De-Para'!$B6,'Parte 1'!D$10:D$19,"Sim")</f>
        <v>0</v>
      </c>
      <c r="F6" s="113">
        <f>SUMIFS('Parte 1'!$R$10:$R$19,'Parte 1'!$A$10:$A$19,'Plano de Contas e De-Para'!$B6,'Parte 1'!E$10:E$19,"Sim")</f>
        <v>0</v>
      </c>
      <c r="G6" s="113">
        <f>SUMIFS('Parte 1'!$R$10:$R$19,'Parte 1'!$A$10:$A$19,'Plano de Contas e De-Para'!$B6,'Parte 1'!F$10:F$19,"Sim")</f>
        <v>0</v>
      </c>
      <c r="H6" s="113">
        <f>SUMIFS('Parte 1'!$R$10:$R$19,'Parte 1'!$A$10:$A$19,'Plano de Contas e De-Para'!$B6,'Parte 1'!G$10:G$19,"Sim")</f>
        <v>0</v>
      </c>
      <c r="I6" s="113">
        <f>SUMIFS('Parte 1'!$R$10:$R$19,'Parte 1'!$A$10:$A$19,'Plano de Contas e De-Para'!$B6,'Parte 1'!H$10:H$19,"Sim")</f>
        <v>0</v>
      </c>
      <c r="J6" s="113">
        <f>SUMIFS('Parte 1'!$R$10:$R$19,'Parte 1'!$A$10:$A$19,'Plano de Contas e De-Para'!$B6,'Parte 1'!I$10:I$19,"Sim")</f>
        <v>0</v>
      </c>
      <c r="K6" s="113">
        <f>SUMIFS('Parte 1'!$R$10:$R$19,'Parte 1'!$A$10:$A$19,'Plano de Contas e De-Para'!$B6,'Parte 1'!J$10:J$19,"Sim")</f>
        <v>0</v>
      </c>
      <c r="L6" s="113">
        <f>SUMIFS('Parte 1'!$R$10:$R$19,'Parte 1'!$A$10:$A$19,'Plano de Contas e De-Para'!$B6,'Parte 1'!K$10:K$19,"Sim")</f>
        <v>0</v>
      </c>
      <c r="M6" s="113">
        <f>SUMIFS('Parte 1'!$R$10:$R$19,'Parte 1'!$A$10:$A$19,'Plano de Contas e De-Para'!$B6,'Parte 1'!L$10:L$19,"Sim")</f>
        <v>0</v>
      </c>
      <c r="N6" s="113">
        <f>SUMIFS('Parte 1'!$R$10:$R$19,'Parte 1'!$A$10:$A$19,'Plano de Contas e De-Para'!$B6,'Parte 1'!M$10:M$19,"Sim")</f>
        <v>0</v>
      </c>
      <c r="O6" s="113">
        <f>SUMIFS('Parte 1'!$R$10:$R$19,'Parte 1'!$A$10:$A$19,'Plano de Contas e De-Para'!$B6,'Parte 1'!N$10:N$19,"Sim")</f>
        <v>0</v>
      </c>
      <c r="P6" s="220">
        <f t="shared" si="0"/>
        <v>0</v>
      </c>
    </row>
    <row r="7" spans="1:16" x14ac:dyDescent="0.2">
      <c r="A7" s="112" t="s">
        <v>405</v>
      </c>
      <c r="B7" s="119" t="s">
        <v>422</v>
      </c>
      <c r="C7" s="112" t="s">
        <v>299</v>
      </c>
      <c r="D7" s="113">
        <f>SUMIFS('Parte 1'!$R$10:$R$19,'Parte 1'!$A$10:$A$19,'Plano de Contas e De-Para'!$B7,'Parte 1'!C$10:C$19,"Sim")</f>
        <v>0</v>
      </c>
      <c r="E7" s="113">
        <f>SUMIFS('Parte 1'!$R$10:$R$19,'Parte 1'!$A$10:$A$19,'Plano de Contas e De-Para'!$B7,'Parte 1'!D$10:D$19,"Sim")</f>
        <v>0</v>
      </c>
      <c r="F7" s="113">
        <f>SUMIFS('Parte 1'!$R$10:$R$19,'Parte 1'!$A$10:$A$19,'Plano de Contas e De-Para'!$B7,'Parte 1'!E$10:E$19,"Sim")</f>
        <v>0</v>
      </c>
      <c r="G7" s="113">
        <f>SUMIFS('Parte 1'!$R$10:$R$19,'Parte 1'!$A$10:$A$19,'Plano de Contas e De-Para'!$B7,'Parte 1'!F$10:F$19,"Sim")</f>
        <v>0</v>
      </c>
      <c r="H7" s="113">
        <f>SUMIFS('Parte 1'!$R$10:$R$19,'Parte 1'!$A$10:$A$19,'Plano de Contas e De-Para'!$B7,'Parte 1'!G$10:G$19,"Sim")</f>
        <v>0</v>
      </c>
      <c r="I7" s="113">
        <f>SUMIFS('Parte 1'!$R$10:$R$19,'Parte 1'!$A$10:$A$19,'Plano de Contas e De-Para'!$B7,'Parte 1'!H$10:H$19,"Sim")</f>
        <v>0</v>
      </c>
      <c r="J7" s="113">
        <f>SUMIFS('Parte 1'!$R$10:$R$19,'Parte 1'!$A$10:$A$19,'Plano de Contas e De-Para'!$B7,'Parte 1'!I$10:I$19,"Sim")</f>
        <v>0</v>
      </c>
      <c r="K7" s="113">
        <f>SUMIFS('Parte 1'!$R$10:$R$19,'Parte 1'!$A$10:$A$19,'Plano de Contas e De-Para'!$B7,'Parte 1'!J$10:J$19,"Sim")</f>
        <v>0</v>
      </c>
      <c r="L7" s="113">
        <f>SUMIFS('Parte 1'!$R$10:$R$19,'Parte 1'!$A$10:$A$19,'Plano de Contas e De-Para'!$B7,'Parte 1'!K$10:K$19,"Sim")</f>
        <v>0</v>
      </c>
      <c r="M7" s="113">
        <f>SUMIFS('Parte 1'!$R$10:$R$19,'Parte 1'!$A$10:$A$19,'Plano de Contas e De-Para'!$B7,'Parte 1'!L$10:L$19,"Sim")</f>
        <v>0</v>
      </c>
      <c r="N7" s="113">
        <f>SUMIFS('Parte 1'!$R$10:$R$19,'Parte 1'!$A$10:$A$19,'Plano de Contas e De-Para'!$B7,'Parte 1'!M$10:M$19,"Sim")</f>
        <v>0</v>
      </c>
      <c r="O7" s="113">
        <f>SUMIFS('Parte 1'!$R$10:$R$19,'Parte 1'!$A$10:$A$19,'Plano de Contas e De-Para'!$B7,'Parte 1'!N$10:N$19,"Sim")</f>
        <v>0</v>
      </c>
      <c r="P7" s="220">
        <f t="shared" si="0"/>
        <v>0</v>
      </c>
    </row>
    <row r="8" spans="1:16" x14ac:dyDescent="0.2">
      <c r="A8" s="112" t="s">
        <v>405</v>
      </c>
      <c r="B8" s="119" t="s">
        <v>434</v>
      </c>
      <c r="C8" s="112" t="s">
        <v>277</v>
      </c>
      <c r="D8" s="113">
        <f>SUMIFS('Parte 1'!$R$10:$R$19,'Parte 1'!$A$10:$A$19,'Plano de Contas e De-Para'!$B8,'Parte 1'!C$10:C$19,"Sim")</f>
        <v>0</v>
      </c>
      <c r="E8" s="113">
        <f>SUMIFS('Parte 1'!$R$10:$R$19,'Parte 1'!$A$10:$A$19,'Plano de Contas e De-Para'!$B8,'Parte 1'!D$10:D$19,"Sim")</f>
        <v>0</v>
      </c>
      <c r="F8" s="113">
        <f>SUMIFS('Parte 1'!$R$10:$R$19,'Parte 1'!$A$10:$A$19,'Plano de Contas e De-Para'!$B8,'Parte 1'!E$10:E$19,"Sim")</f>
        <v>0</v>
      </c>
      <c r="G8" s="113">
        <f>SUMIFS('Parte 1'!$R$10:$R$19,'Parte 1'!$A$10:$A$19,'Plano de Contas e De-Para'!$B8,'Parte 1'!F$10:F$19,"Sim")</f>
        <v>0</v>
      </c>
      <c r="H8" s="113">
        <f>SUMIFS('Parte 1'!$R$10:$R$19,'Parte 1'!$A$10:$A$19,'Plano de Contas e De-Para'!$B8,'Parte 1'!G$10:G$19,"Sim")</f>
        <v>0</v>
      </c>
      <c r="I8" s="113">
        <f>SUMIFS('Parte 1'!$R$10:$R$19,'Parte 1'!$A$10:$A$19,'Plano de Contas e De-Para'!$B8,'Parte 1'!H$10:H$19,"Sim")</f>
        <v>0</v>
      </c>
      <c r="J8" s="113">
        <f>SUMIFS('Parte 1'!$R$10:$R$19,'Parte 1'!$A$10:$A$19,'Plano de Contas e De-Para'!$B8,'Parte 1'!I$10:I$19,"Sim")</f>
        <v>0</v>
      </c>
      <c r="K8" s="113">
        <f>SUMIFS('Parte 1'!$R$10:$R$19,'Parte 1'!$A$10:$A$19,'Plano de Contas e De-Para'!$B8,'Parte 1'!J$10:J$19,"Sim")</f>
        <v>0</v>
      </c>
      <c r="L8" s="113">
        <f>SUMIFS('Parte 1'!$R$10:$R$19,'Parte 1'!$A$10:$A$19,'Plano de Contas e De-Para'!$B8,'Parte 1'!K$10:K$19,"Sim")</f>
        <v>0</v>
      </c>
      <c r="M8" s="113">
        <f>SUMIFS('Parte 1'!$R$10:$R$19,'Parte 1'!$A$10:$A$19,'Plano de Contas e De-Para'!$B8,'Parte 1'!L$10:L$19,"Sim")</f>
        <v>0</v>
      </c>
      <c r="N8" s="113">
        <f>SUMIFS('Parte 1'!$R$10:$R$19,'Parte 1'!$A$10:$A$19,'Plano de Contas e De-Para'!$B8,'Parte 1'!M$10:M$19,"Sim")</f>
        <v>0</v>
      </c>
      <c r="O8" s="113">
        <f>SUMIFS('Parte 1'!$R$10:$R$19,'Parte 1'!$A$10:$A$19,'Plano de Contas e De-Para'!$B8,'Parte 1'!N$10:N$19,"Sim")</f>
        <v>0</v>
      </c>
      <c r="P8" s="220">
        <f t="shared" si="0"/>
        <v>0</v>
      </c>
    </row>
    <row r="9" spans="1:16" x14ac:dyDescent="0.2">
      <c r="A9" s="112" t="s">
        <v>405</v>
      </c>
      <c r="B9" s="119" t="s">
        <v>435</v>
      </c>
      <c r="C9" s="112" t="s">
        <v>277</v>
      </c>
      <c r="D9" s="113">
        <f>SUMIFS('Parte 1'!$R$10:$R$19,'Parte 1'!$A$10:$A$19,'Plano de Contas e De-Para'!$B9,'Parte 1'!C$10:C$19,"Sim")</f>
        <v>0</v>
      </c>
      <c r="E9" s="113">
        <f>SUMIFS('Parte 1'!$R$10:$R$19,'Parte 1'!$A$10:$A$19,'Plano de Contas e De-Para'!$B9,'Parte 1'!D$10:D$19,"Sim")</f>
        <v>0</v>
      </c>
      <c r="F9" s="113">
        <f>SUMIFS('Parte 1'!$R$10:$R$19,'Parte 1'!$A$10:$A$19,'Plano de Contas e De-Para'!$B9,'Parte 1'!E$10:E$19,"Sim")</f>
        <v>0</v>
      </c>
      <c r="G9" s="113">
        <f>SUMIFS('Parte 1'!$R$10:$R$19,'Parte 1'!$A$10:$A$19,'Plano de Contas e De-Para'!$B9,'Parte 1'!F$10:F$19,"Sim")</f>
        <v>0</v>
      </c>
      <c r="H9" s="113">
        <f>SUMIFS('Parte 1'!$R$10:$R$19,'Parte 1'!$A$10:$A$19,'Plano de Contas e De-Para'!$B9,'Parte 1'!G$10:G$19,"Sim")</f>
        <v>0</v>
      </c>
      <c r="I9" s="113">
        <f>SUMIFS('Parte 1'!$R$10:$R$19,'Parte 1'!$A$10:$A$19,'Plano de Contas e De-Para'!$B9,'Parte 1'!H$10:H$19,"Sim")</f>
        <v>0</v>
      </c>
      <c r="J9" s="113">
        <f>SUMIFS('Parte 1'!$R$10:$R$19,'Parte 1'!$A$10:$A$19,'Plano de Contas e De-Para'!$B9,'Parte 1'!I$10:I$19,"Sim")</f>
        <v>0</v>
      </c>
      <c r="K9" s="113">
        <f>SUMIFS('Parte 1'!$R$10:$R$19,'Parte 1'!$A$10:$A$19,'Plano de Contas e De-Para'!$B9,'Parte 1'!J$10:J$19,"Sim")</f>
        <v>0</v>
      </c>
      <c r="L9" s="113">
        <f>SUMIFS('Parte 1'!$R$10:$R$19,'Parte 1'!$A$10:$A$19,'Plano de Contas e De-Para'!$B9,'Parte 1'!K$10:K$19,"Sim")</f>
        <v>0</v>
      </c>
      <c r="M9" s="113">
        <f>SUMIFS('Parte 1'!$R$10:$R$19,'Parte 1'!$A$10:$A$19,'Plano de Contas e De-Para'!$B9,'Parte 1'!L$10:L$19,"Sim")</f>
        <v>0</v>
      </c>
      <c r="N9" s="113">
        <f>SUMIFS('Parte 1'!$R$10:$R$19,'Parte 1'!$A$10:$A$19,'Plano de Contas e De-Para'!$B9,'Parte 1'!M$10:M$19,"Sim")</f>
        <v>0</v>
      </c>
      <c r="O9" s="113">
        <f>SUMIFS('Parte 1'!$R$10:$R$19,'Parte 1'!$A$10:$A$19,'Plano de Contas e De-Para'!$B9,'Parte 1'!N$10:N$19,"Sim")</f>
        <v>0</v>
      </c>
      <c r="P9" s="220">
        <f t="shared" si="0"/>
        <v>0</v>
      </c>
    </row>
    <row r="10" spans="1:16" x14ac:dyDescent="0.2">
      <c r="A10" s="112" t="s">
        <v>405</v>
      </c>
      <c r="B10" s="119" t="s">
        <v>436</v>
      </c>
      <c r="C10" s="112" t="s">
        <v>277</v>
      </c>
      <c r="D10" s="113">
        <f>SUMIFS('Parte 1'!$R$10:$R$19,'Parte 1'!$A$10:$A$19,'Plano de Contas e De-Para'!$B10,'Parte 1'!C$10:C$19,"Sim")</f>
        <v>0</v>
      </c>
      <c r="E10" s="113">
        <f>SUMIFS('Parte 1'!$R$10:$R$19,'Parte 1'!$A$10:$A$19,'Plano de Contas e De-Para'!$B10,'Parte 1'!D$10:D$19,"Sim")</f>
        <v>0</v>
      </c>
      <c r="F10" s="113">
        <f>SUMIFS('Parte 1'!$R$10:$R$19,'Parte 1'!$A$10:$A$19,'Plano de Contas e De-Para'!$B10,'Parte 1'!E$10:E$19,"Sim")</f>
        <v>0</v>
      </c>
      <c r="G10" s="113">
        <f>SUMIFS('Parte 1'!$R$10:$R$19,'Parte 1'!$A$10:$A$19,'Plano de Contas e De-Para'!$B10,'Parte 1'!F$10:F$19,"Sim")</f>
        <v>0</v>
      </c>
      <c r="H10" s="113">
        <f>SUMIFS('Parte 1'!$R$10:$R$19,'Parte 1'!$A$10:$A$19,'Plano de Contas e De-Para'!$B10,'Parte 1'!G$10:G$19,"Sim")</f>
        <v>0</v>
      </c>
      <c r="I10" s="113">
        <f>SUMIFS('Parte 1'!$R$10:$R$19,'Parte 1'!$A$10:$A$19,'Plano de Contas e De-Para'!$B10,'Parte 1'!H$10:H$19,"Sim")</f>
        <v>0</v>
      </c>
      <c r="J10" s="113">
        <f>SUMIFS('Parte 1'!$R$10:$R$19,'Parte 1'!$A$10:$A$19,'Plano de Contas e De-Para'!$B10,'Parte 1'!I$10:I$19,"Sim")</f>
        <v>0</v>
      </c>
      <c r="K10" s="113">
        <f>SUMIFS('Parte 1'!$R$10:$R$19,'Parte 1'!$A$10:$A$19,'Plano de Contas e De-Para'!$B10,'Parte 1'!J$10:J$19,"Sim")</f>
        <v>0</v>
      </c>
      <c r="L10" s="113">
        <f>SUMIFS('Parte 1'!$R$10:$R$19,'Parte 1'!$A$10:$A$19,'Plano de Contas e De-Para'!$B10,'Parte 1'!K$10:K$19,"Sim")</f>
        <v>0</v>
      </c>
      <c r="M10" s="113">
        <f>SUMIFS('Parte 1'!$R$10:$R$19,'Parte 1'!$A$10:$A$19,'Plano de Contas e De-Para'!$B10,'Parte 1'!L$10:L$19,"Sim")</f>
        <v>0</v>
      </c>
      <c r="N10" s="113">
        <f>SUMIFS('Parte 1'!$R$10:$R$19,'Parte 1'!$A$10:$A$19,'Plano de Contas e De-Para'!$B10,'Parte 1'!M$10:M$19,"Sim")</f>
        <v>0</v>
      </c>
      <c r="O10" s="113">
        <f>SUMIFS('Parte 1'!$R$10:$R$19,'Parte 1'!$A$10:$A$19,'Plano de Contas e De-Para'!$B10,'Parte 1'!N$10:N$19,"Sim")</f>
        <v>0</v>
      </c>
      <c r="P10" s="220">
        <f t="shared" si="0"/>
        <v>0</v>
      </c>
    </row>
    <row r="11" spans="1:16" x14ac:dyDescent="0.2">
      <c r="A11" s="112" t="s">
        <v>405</v>
      </c>
      <c r="B11" s="119" t="s">
        <v>437</v>
      </c>
      <c r="C11" s="112" t="s">
        <v>277</v>
      </c>
      <c r="D11" s="113">
        <f>SUMIFS('Parte 1'!$R$10:$R$19,'Parte 1'!$A$10:$A$19,'Plano de Contas e De-Para'!$B11,'Parte 1'!C$10:C$19,"Sim")</f>
        <v>0</v>
      </c>
      <c r="E11" s="113">
        <f>SUMIFS('Parte 1'!$R$10:$R$19,'Parte 1'!$A$10:$A$19,'Plano de Contas e De-Para'!$B11,'Parte 1'!D$10:D$19,"Sim")</f>
        <v>0</v>
      </c>
      <c r="F11" s="113">
        <f>SUMIFS('Parte 1'!$R$10:$R$19,'Parte 1'!$A$10:$A$19,'Plano de Contas e De-Para'!$B11,'Parte 1'!E$10:E$19,"Sim")</f>
        <v>0</v>
      </c>
      <c r="G11" s="113">
        <f>SUMIFS('Parte 1'!$R$10:$R$19,'Parte 1'!$A$10:$A$19,'Plano de Contas e De-Para'!$B11,'Parte 1'!F$10:F$19,"Sim")</f>
        <v>0</v>
      </c>
      <c r="H11" s="113">
        <f>SUMIFS('Parte 1'!$R$10:$R$19,'Parte 1'!$A$10:$A$19,'Plano de Contas e De-Para'!$B11,'Parte 1'!G$10:G$19,"Sim")</f>
        <v>0</v>
      </c>
      <c r="I11" s="113">
        <f>SUMIFS('Parte 1'!$R$10:$R$19,'Parte 1'!$A$10:$A$19,'Plano de Contas e De-Para'!$B11,'Parte 1'!H$10:H$19,"Sim")</f>
        <v>0</v>
      </c>
      <c r="J11" s="113">
        <f>SUMIFS('Parte 1'!$R$10:$R$19,'Parte 1'!$A$10:$A$19,'Plano de Contas e De-Para'!$B11,'Parte 1'!I$10:I$19,"Sim")</f>
        <v>0</v>
      </c>
      <c r="K11" s="113">
        <f>SUMIFS('Parte 1'!$R$10:$R$19,'Parte 1'!$A$10:$A$19,'Plano de Contas e De-Para'!$B11,'Parte 1'!J$10:J$19,"Sim")</f>
        <v>0</v>
      </c>
      <c r="L11" s="113">
        <f>SUMIFS('Parte 1'!$R$10:$R$19,'Parte 1'!$A$10:$A$19,'Plano de Contas e De-Para'!$B11,'Parte 1'!K$10:K$19,"Sim")</f>
        <v>0</v>
      </c>
      <c r="M11" s="113">
        <f>SUMIFS('Parte 1'!$R$10:$R$19,'Parte 1'!$A$10:$A$19,'Plano de Contas e De-Para'!$B11,'Parte 1'!L$10:L$19,"Sim")</f>
        <v>0</v>
      </c>
      <c r="N11" s="113">
        <f>SUMIFS('Parte 1'!$R$10:$R$19,'Parte 1'!$A$10:$A$19,'Plano de Contas e De-Para'!$B11,'Parte 1'!M$10:M$19,"Sim")</f>
        <v>0</v>
      </c>
      <c r="O11" s="113">
        <f>SUMIFS('Parte 1'!$R$10:$R$19,'Parte 1'!$A$10:$A$19,'Plano de Contas e De-Para'!$B11,'Parte 1'!N$10:N$19,"Sim")</f>
        <v>0</v>
      </c>
      <c r="P11" s="220">
        <f t="shared" si="0"/>
        <v>0</v>
      </c>
    </row>
    <row r="12" spans="1:16" x14ac:dyDescent="0.2">
      <c r="A12" s="112" t="s">
        <v>405</v>
      </c>
      <c r="B12" s="119" t="s">
        <v>438</v>
      </c>
      <c r="C12" s="112" t="s">
        <v>280</v>
      </c>
      <c r="D12" s="113">
        <f>SUMIFS('Parte 1'!$R$10:$R$19,'Parte 1'!$A$10:$A$19,'Plano de Contas e De-Para'!$B12,'Parte 1'!C$10:C$19,"Sim")</f>
        <v>0</v>
      </c>
      <c r="E12" s="113">
        <f>SUMIFS('Parte 1'!$R$10:$R$19,'Parte 1'!$A$10:$A$19,'Plano de Contas e De-Para'!$B12,'Parte 1'!D$10:D$19,"Sim")</f>
        <v>0</v>
      </c>
      <c r="F12" s="113">
        <f>SUMIFS('Parte 1'!$R$10:$R$19,'Parte 1'!$A$10:$A$19,'Plano de Contas e De-Para'!$B12,'Parte 1'!E$10:E$19,"Sim")</f>
        <v>0</v>
      </c>
      <c r="G12" s="113">
        <f>SUMIFS('Parte 1'!$R$10:$R$19,'Parte 1'!$A$10:$A$19,'Plano de Contas e De-Para'!$B12,'Parte 1'!F$10:F$19,"Sim")</f>
        <v>0</v>
      </c>
      <c r="H12" s="113">
        <f>SUMIFS('Parte 1'!$R$10:$R$19,'Parte 1'!$A$10:$A$19,'Plano de Contas e De-Para'!$B12,'Parte 1'!G$10:G$19,"Sim")</f>
        <v>0</v>
      </c>
      <c r="I12" s="113">
        <f>SUMIFS('Parte 1'!$R$10:$R$19,'Parte 1'!$A$10:$A$19,'Plano de Contas e De-Para'!$B12,'Parte 1'!H$10:H$19,"Sim")</f>
        <v>0</v>
      </c>
      <c r="J12" s="113">
        <f>SUMIFS('Parte 1'!$R$10:$R$19,'Parte 1'!$A$10:$A$19,'Plano de Contas e De-Para'!$B12,'Parte 1'!I$10:I$19,"Sim")</f>
        <v>0</v>
      </c>
      <c r="K12" s="113">
        <f>SUMIFS('Parte 1'!$R$10:$R$19,'Parte 1'!$A$10:$A$19,'Plano de Contas e De-Para'!$B12,'Parte 1'!J$10:J$19,"Sim")</f>
        <v>0</v>
      </c>
      <c r="L12" s="113">
        <f>SUMIFS('Parte 1'!$R$10:$R$19,'Parte 1'!$A$10:$A$19,'Plano de Contas e De-Para'!$B12,'Parte 1'!K$10:K$19,"Sim")</f>
        <v>0</v>
      </c>
      <c r="M12" s="113">
        <f>SUMIFS('Parte 1'!$R$10:$R$19,'Parte 1'!$A$10:$A$19,'Plano de Contas e De-Para'!$B12,'Parte 1'!L$10:L$19,"Sim")</f>
        <v>0</v>
      </c>
      <c r="N12" s="113">
        <f>SUMIFS('Parte 1'!$R$10:$R$19,'Parte 1'!$A$10:$A$19,'Plano de Contas e De-Para'!$B12,'Parte 1'!M$10:M$19,"Sim")</f>
        <v>0</v>
      </c>
      <c r="O12" s="113">
        <f>SUMIFS('Parte 1'!$R$10:$R$19,'Parte 1'!$A$10:$A$19,'Plano de Contas e De-Para'!$B12,'Parte 1'!N$10:N$19,"Sim")</f>
        <v>0</v>
      </c>
      <c r="P12" s="220">
        <f t="shared" si="0"/>
        <v>0</v>
      </c>
    </row>
    <row r="13" spans="1:16" x14ac:dyDescent="0.2">
      <c r="A13" s="112" t="s">
        <v>405</v>
      </c>
      <c r="B13" s="119" t="s">
        <v>439</v>
      </c>
      <c r="C13" s="112" t="s">
        <v>280</v>
      </c>
      <c r="D13" s="113">
        <f>SUMIFS('Parte 1'!$R$10:$R$19,'Parte 1'!$A$10:$A$19,'Plano de Contas e De-Para'!$B13,'Parte 1'!C$10:C$19,"Sim")</f>
        <v>0</v>
      </c>
      <c r="E13" s="113">
        <f>SUMIFS('Parte 1'!$R$10:$R$19,'Parte 1'!$A$10:$A$19,'Plano de Contas e De-Para'!$B13,'Parte 1'!D$10:D$19,"Sim")</f>
        <v>0</v>
      </c>
      <c r="F13" s="113">
        <f>SUMIFS('Parte 1'!$R$10:$R$19,'Parte 1'!$A$10:$A$19,'Plano de Contas e De-Para'!$B13,'Parte 1'!E$10:E$19,"Sim")</f>
        <v>0</v>
      </c>
      <c r="G13" s="113">
        <f>SUMIFS('Parte 1'!$R$10:$R$19,'Parte 1'!$A$10:$A$19,'Plano de Contas e De-Para'!$B13,'Parte 1'!F$10:F$19,"Sim")</f>
        <v>0</v>
      </c>
      <c r="H13" s="113">
        <f>SUMIFS('Parte 1'!$R$10:$R$19,'Parte 1'!$A$10:$A$19,'Plano de Contas e De-Para'!$B13,'Parte 1'!G$10:G$19,"Sim")</f>
        <v>0</v>
      </c>
      <c r="I13" s="113">
        <f>SUMIFS('Parte 1'!$R$10:$R$19,'Parte 1'!$A$10:$A$19,'Plano de Contas e De-Para'!$B13,'Parte 1'!H$10:H$19,"Sim")</f>
        <v>0</v>
      </c>
      <c r="J13" s="113">
        <f>SUMIFS('Parte 1'!$R$10:$R$19,'Parte 1'!$A$10:$A$19,'Plano de Contas e De-Para'!$B13,'Parte 1'!I$10:I$19,"Sim")</f>
        <v>0</v>
      </c>
      <c r="K13" s="113">
        <f>SUMIFS('Parte 1'!$R$10:$R$19,'Parte 1'!$A$10:$A$19,'Plano de Contas e De-Para'!$B13,'Parte 1'!J$10:J$19,"Sim")</f>
        <v>0</v>
      </c>
      <c r="L13" s="113">
        <f>SUMIFS('Parte 1'!$R$10:$R$19,'Parte 1'!$A$10:$A$19,'Plano de Contas e De-Para'!$B13,'Parte 1'!K$10:K$19,"Sim")</f>
        <v>0</v>
      </c>
      <c r="M13" s="113">
        <f>SUMIFS('Parte 1'!$R$10:$R$19,'Parte 1'!$A$10:$A$19,'Plano de Contas e De-Para'!$B13,'Parte 1'!L$10:L$19,"Sim")</f>
        <v>0</v>
      </c>
      <c r="N13" s="113">
        <f>SUMIFS('Parte 1'!$R$10:$R$19,'Parte 1'!$A$10:$A$19,'Plano de Contas e De-Para'!$B13,'Parte 1'!M$10:M$19,"Sim")</f>
        <v>0</v>
      </c>
      <c r="O13" s="113">
        <f>SUMIFS('Parte 1'!$R$10:$R$19,'Parte 1'!$A$10:$A$19,'Plano de Contas e De-Para'!$B13,'Parte 1'!N$10:N$19,"Sim")</f>
        <v>0</v>
      </c>
      <c r="P13" s="220">
        <f t="shared" si="0"/>
        <v>0</v>
      </c>
    </row>
    <row r="14" spans="1:16" x14ac:dyDescent="0.2">
      <c r="A14" s="112" t="s">
        <v>405</v>
      </c>
      <c r="B14" s="119" t="s">
        <v>440</v>
      </c>
      <c r="C14" s="112" t="s">
        <v>277</v>
      </c>
      <c r="D14" s="113">
        <f>SUMIFS('Parte 1'!$R$10:$R$19,'Parte 1'!$A$10:$A$19,'Plano de Contas e De-Para'!$B14,'Parte 1'!C$10:C$19,"Sim")</f>
        <v>0</v>
      </c>
      <c r="E14" s="113">
        <f>SUMIFS('Parte 1'!$R$10:$R$19,'Parte 1'!$A$10:$A$19,'Plano de Contas e De-Para'!$B14,'Parte 1'!D$10:D$19,"Sim")</f>
        <v>0</v>
      </c>
      <c r="F14" s="113">
        <f>SUMIFS('Parte 1'!$R$10:$R$19,'Parte 1'!$A$10:$A$19,'Plano de Contas e De-Para'!$B14,'Parte 1'!E$10:E$19,"Sim")</f>
        <v>0</v>
      </c>
      <c r="G14" s="113">
        <f>SUMIFS('Parte 1'!$R$10:$R$19,'Parte 1'!$A$10:$A$19,'Plano de Contas e De-Para'!$B14,'Parte 1'!F$10:F$19,"Sim")</f>
        <v>0</v>
      </c>
      <c r="H14" s="113">
        <f>SUMIFS('Parte 1'!$R$10:$R$19,'Parte 1'!$A$10:$A$19,'Plano de Contas e De-Para'!$B14,'Parte 1'!G$10:G$19,"Sim")</f>
        <v>0</v>
      </c>
      <c r="I14" s="113">
        <f>SUMIFS('Parte 1'!$R$10:$R$19,'Parte 1'!$A$10:$A$19,'Plano de Contas e De-Para'!$B14,'Parte 1'!H$10:H$19,"Sim")</f>
        <v>0</v>
      </c>
      <c r="J14" s="113">
        <f>SUMIFS('Parte 1'!$R$10:$R$19,'Parte 1'!$A$10:$A$19,'Plano de Contas e De-Para'!$B14,'Parte 1'!I$10:I$19,"Sim")</f>
        <v>0</v>
      </c>
      <c r="K14" s="113">
        <f>SUMIFS('Parte 1'!$R$10:$R$19,'Parte 1'!$A$10:$A$19,'Plano de Contas e De-Para'!$B14,'Parte 1'!J$10:J$19,"Sim")</f>
        <v>0</v>
      </c>
      <c r="L14" s="113">
        <f>SUMIFS('Parte 1'!$R$10:$R$19,'Parte 1'!$A$10:$A$19,'Plano de Contas e De-Para'!$B14,'Parte 1'!K$10:K$19,"Sim")</f>
        <v>0</v>
      </c>
      <c r="M14" s="113">
        <f>SUMIFS('Parte 1'!$R$10:$R$19,'Parte 1'!$A$10:$A$19,'Plano de Contas e De-Para'!$B14,'Parte 1'!L$10:L$19,"Sim")</f>
        <v>0</v>
      </c>
      <c r="N14" s="113">
        <f>SUMIFS('Parte 1'!$R$10:$R$19,'Parte 1'!$A$10:$A$19,'Plano de Contas e De-Para'!$B14,'Parte 1'!M$10:M$19,"Sim")</f>
        <v>0</v>
      </c>
      <c r="O14" s="113">
        <f>SUMIFS('Parte 1'!$R$10:$R$19,'Parte 1'!$A$10:$A$19,'Plano de Contas e De-Para'!$B14,'Parte 1'!N$10:N$19,"Sim")</f>
        <v>0</v>
      </c>
      <c r="P14" s="220">
        <f t="shared" si="0"/>
        <v>0</v>
      </c>
    </row>
    <row r="15" spans="1:16" x14ac:dyDescent="0.2">
      <c r="A15" s="112" t="s">
        <v>405</v>
      </c>
      <c r="B15" s="119" t="s">
        <v>441</v>
      </c>
      <c r="C15" s="112" t="s">
        <v>296</v>
      </c>
      <c r="D15" s="113">
        <f>SUMIFS('Parte 1'!$R$10:$R$19,'Parte 1'!$A$10:$A$19,'Plano de Contas e De-Para'!$B15,'Parte 1'!C$10:C$19,"Sim")</f>
        <v>0</v>
      </c>
      <c r="E15" s="113">
        <f>SUMIFS('Parte 1'!$R$10:$R$19,'Parte 1'!$A$10:$A$19,'Plano de Contas e De-Para'!$B15,'Parte 1'!D$10:D$19,"Sim")</f>
        <v>0</v>
      </c>
      <c r="F15" s="113">
        <f>SUMIFS('Parte 1'!$R$10:$R$19,'Parte 1'!$A$10:$A$19,'Plano de Contas e De-Para'!$B15,'Parte 1'!E$10:E$19,"Sim")</f>
        <v>0</v>
      </c>
      <c r="G15" s="113">
        <f>SUMIFS('Parte 1'!$R$10:$R$19,'Parte 1'!$A$10:$A$19,'Plano de Contas e De-Para'!$B15,'Parte 1'!F$10:F$19,"Sim")</f>
        <v>0</v>
      </c>
      <c r="H15" s="113">
        <f>SUMIFS('Parte 1'!$R$10:$R$19,'Parte 1'!$A$10:$A$19,'Plano de Contas e De-Para'!$B15,'Parte 1'!G$10:G$19,"Sim")</f>
        <v>0</v>
      </c>
      <c r="I15" s="113">
        <f>SUMIFS('Parte 1'!$R$10:$R$19,'Parte 1'!$A$10:$A$19,'Plano de Contas e De-Para'!$B15,'Parte 1'!H$10:H$19,"Sim")</f>
        <v>0</v>
      </c>
      <c r="J15" s="113">
        <f>SUMIFS('Parte 1'!$R$10:$R$19,'Parte 1'!$A$10:$A$19,'Plano de Contas e De-Para'!$B15,'Parte 1'!I$10:I$19,"Sim")</f>
        <v>0</v>
      </c>
      <c r="K15" s="113">
        <f>SUMIFS('Parte 1'!$R$10:$R$19,'Parte 1'!$A$10:$A$19,'Plano de Contas e De-Para'!$B15,'Parte 1'!J$10:J$19,"Sim")</f>
        <v>0</v>
      </c>
      <c r="L15" s="113">
        <f>SUMIFS('Parte 1'!$R$10:$R$19,'Parte 1'!$A$10:$A$19,'Plano de Contas e De-Para'!$B15,'Parte 1'!K$10:K$19,"Sim")</f>
        <v>0</v>
      </c>
      <c r="M15" s="113">
        <f>SUMIFS('Parte 1'!$R$10:$R$19,'Parte 1'!$A$10:$A$19,'Plano de Contas e De-Para'!$B15,'Parte 1'!L$10:L$19,"Sim")</f>
        <v>0</v>
      </c>
      <c r="N15" s="113">
        <f>SUMIFS('Parte 1'!$R$10:$R$19,'Parte 1'!$A$10:$A$19,'Plano de Contas e De-Para'!$B15,'Parte 1'!M$10:M$19,"Sim")</f>
        <v>0</v>
      </c>
      <c r="O15" s="113">
        <f>SUMIFS('Parte 1'!$R$10:$R$19,'Parte 1'!$A$10:$A$19,'Plano de Contas e De-Para'!$B15,'Parte 1'!N$10:N$19,"Sim")</f>
        <v>0</v>
      </c>
      <c r="P15" s="220">
        <f>SUM(D15:O15)</f>
        <v>0</v>
      </c>
    </row>
    <row r="16" spans="1:16" x14ac:dyDescent="0.2">
      <c r="A16" s="112" t="s">
        <v>405</v>
      </c>
      <c r="B16" s="119" t="s">
        <v>590</v>
      </c>
      <c r="C16" s="112" t="s">
        <v>296</v>
      </c>
      <c r="D16" s="113">
        <f>SUMIFS('Parte 1'!$R$10:$R$19,'Parte 1'!$A$10:$A$19,'Plano de Contas e De-Para'!$B16,'Parte 1'!C$10:C$19,"Sim")</f>
        <v>0</v>
      </c>
      <c r="E16" s="113">
        <f>SUMIFS('Parte 1'!$R$10:$R$19,'Parte 1'!$A$10:$A$19,'Plano de Contas e De-Para'!$B16,'Parte 1'!D$10:D$19,"Sim")</f>
        <v>0</v>
      </c>
      <c r="F16" s="113">
        <f>SUMIFS('Parte 1'!$R$10:$R$19,'Parte 1'!$A$10:$A$19,'Plano de Contas e De-Para'!$B16,'Parte 1'!E$10:E$19,"Sim")</f>
        <v>0</v>
      </c>
      <c r="G16" s="113">
        <f>SUMIFS('Parte 1'!$R$10:$R$19,'Parte 1'!$A$10:$A$19,'Plano de Contas e De-Para'!$B16,'Parte 1'!F$10:F$19,"Sim")</f>
        <v>0</v>
      </c>
      <c r="H16" s="113">
        <f>SUMIFS('Parte 1'!$R$10:$R$19,'Parte 1'!$A$10:$A$19,'Plano de Contas e De-Para'!$B16,'Parte 1'!G$10:G$19,"Sim")</f>
        <v>0</v>
      </c>
      <c r="I16" s="113">
        <f>SUMIFS('Parte 1'!$R$10:$R$19,'Parte 1'!$A$10:$A$19,'Plano de Contas e De-Para'!$B16,'Parte 1'!H$10:H$19,"Sim")</f>
        <v>0</v>
      </c>
      <c r="J16" s="113">
        <f>SUMIFS('Parte 1'!$R$10:$R$19,'Parte 1'!$A$10:$A$19,'Plano de Contas e De-Para'!$B16,'Parte 1'!I$10:I$19,"Sim")</f>
        <v>0</v>
      </c>
      <c r="K16" s="113">
        <f>SUMIFS('Parte 1'!$R$10:$R$19,'Parte 1'!$A$10:$A$19,'Plano de Contas e De-Para'!$B16,'Parte 1'!J$10:J$19,"Sim")</f>
        <v>0</v>
      </c>
      <c r="L16" s="113">
        <f>SUMIFS('Parte 1'!$R$10:$R$19,'Parte 1'!$A$10:$A$19,'Plano de Contas e De-Para'!$B16,'Parte 1'!K$10:K$19,"Sim")</f>
        <v>0</v>
      </c>
      <c r="M16" s="113">
        <f>SUMIFS('Parte 1'!$R$10:$R$19,'Parte 1'!$A$10:$A$19,'Plano de Contas e De-Para'!$B16,'Parte 1'!L$10:L$19,"Sim")</f>
        <v>0</v>
      </c>
      <c r="N16" s="113">
        <f>SUMIFS('Parte 1'!$R$10:$R$19,'Parte 1'!$A$10:$A$19,'Plano de Contas e De-Para'!$B16,'Parte 1'!M$10:M$19,"Sim")</f>
        <v>0</v>
      </c>
      <c r="O16" s="113">
        <f>SUMIFS('Parte 1'!$R$10:$R$19,'Parte 1'!$A$10:$A$19,'Plano de Contas e De-Para'!$B16,'Parte 1'!N$10:N$19,"Sim")</f>
        <v>0</v>
      </c>
      <c r="P16" s="220">
        <f>SUM(D16:O16)</f>
        <v>0</v>
      </c>
    </row>
    <row r="17" spans="1:16" x14ac:dyDescent="0.2">
      <c r="A17" s="112" t="s">
        <v>405</v>
      </c>
      <c r="B17" s="119" t="s">
        <v>442</v>
      </c>
      <c r="C17" s="112" t="s">
        <v>296</v>
      </c>
      <c r="D17" s="113">
        <f>SUMIFS('Parte 1'!$R$10:$R$19,'Parte 1'!$A$10:$A$19,'Plano de Contas e De-Para'!$B17,'Parte 1'!C$10:C$19,"Sim")</f>
        <v>0</v>
      </c>
      <c r="E17" s="113">
        <f>SUMIFS('Parte 1'!$R$10:$R$19,'Parte 1'!$A$10:$A$19,'Plano de Contas e De-Para'!$B17,'Parte 1'!D$10:D$19,"Sim")</f>
        <v>0</v>
      </c>
      <c r="F17" s="113">
        <f>SUMIFS('Parte 1'!$R$10:$R$19,'Parte 1'!$A$10:$A$19,'Plano de Contas e De-Para'!$B17,'Parte 1'!E$10:E$19,"Sim")</f>
        <v>0</v>
      </c>
      <c r="G17" s="113">
        <f>SUMIFS('Parte 1'!$R$10:$R$19,'Parte 1'!$A$10:$A$19,'Plano de Contas e De-Para'!$B17,'Parte 1'!F$10:F$19,"Sim")</f>
        <v>0</v>
      </c>
      <c r="H17" s="113">
        <f>SUMIFS('Parte 1'!$R$10:$R$19,'Parte 1'!$A$10:$A$19,'Plano de Contas e De-Para'!$B17,'Parte 1'!G$10:G$19,"Sim")</f>
        <v>0</v>
      </c>
      <c r="I17" s="113">
        <f>SUMIFS('Parte 1'!$R$10:$R$19,'Parte 1'!$A$10:$A$19,'Plano de Contas e De-Para'!$B17,'Parte 1'!H$10:H$19,"Sim")</f>
        <v>0</v>
      </c>
      <c r="J17" s="113">
        <f>SUMIFS('Parte 1'!$R$10:$R$19,'Parte 1'!$A$10:$A$19,'Plano de Contas e De-Para'!$B17,'Parte 1'!I$10:I$19,"Sim")</f>
        <v>0</v>
      </c>
      <c r="K17" s="113">
        <f>SUMIFS('Parte 1'!$R$10:$R$19,'Parte 1'!$A$10:$A$19,'Plano de Contas e De-Para'!$B17,'Parte 1'!J$10:J$19,"Sim")</f>
        <v>0</v>
      </c>
      <c r="L17" s="113">
        <f>SUMIFS('Parte 1'!$R$10:$R$19,'Parte 1'!$A$10:$A$19,'Plano de Contas e De-Para'!$B17,'Parte 1'!K$10:K$19,"Sim")</f>
        <v>0</v>
      </c>
      <c r="M17" s="113">
        <f>SUMIFS('Parte 1'!$R$10:$R$19,'Parte 1'!$A$10:$A$19,'Plano de Contas e De-Para'!$B17,'Parte 1'!L$10:L$19,"Sim")</f>
        <v>0</v>
      </c>
      <c r="N17" s="113">
        <f>SUMIFS('Parte 1'!$R$10:$R$19,'Parte 1'!$A$10:$A$19,'Plano de Contas e De-Para'!$B17,'Parte 1'!M$10:M$19,"Sim")</f>
        <v>0</v>
      </c>
      <c r="O17" s="113">
        <f>SUMIFS('Parte 1'!$R$10:$R$19,'Parte 1'!$A$10:$A$19,'Plano de Contas e De-Para'!$B17,'Parte 1'!N$10:N$19,"Sim")</f>
        <v>0</v>
      </c>
      <c r="P17" s="220">
        <f t="shared" si="0"/>
        <v>0</v>
      </c>
    </row>
    <row r="18" spans="1:16" x14ac:dyDescent="0.2">
      <c r="A18" s="112" t="s">
        <v>405</v>
      </c>
      <c r="B18" s="119" t="s">
        <v>262</v>
      </c>
      <c r="C18" s="112" t="s">
        <v>299</v>
      </c>
      <c r="D18" s="113">
        <f>SUMIFS('Parte 1'!$R$10:$R$19,'Parte 1'!$A$10:$A$19,'Plano de Contas e De-Para'!$B18,'Parte 1'!C$10:C$19,"Sim")</f>
        <v>0</v>
      </c>
      <c r="E18" s="113">
        <f>SUMIFS('Parte 1'!$R$10:$R$19,'Parte 1'!$A$10:$A$19,'Plano de Contas e De-Para'!$B18,'Parte 1'!D$10:D$19,"Sim")</f>
        <v>0</v>
      </c>
      <c r="F18" s="113">
        <f>SUMIFS('Parte 1'!$R$10:$R$19,'Parte 1'!$A$10:$A$19,'Plano de Contas e De-Para'!$B18,'Parte 1'!E$10:E$19,"Sim")</f>
        <v>0</v>
      </c>
      <c r="G18" s="113">
        <f>SUMIFS('Parte 1'!$R$10:$R$19,'Parte 1'!$A$10:$A$19,'Plano de Contas e De-Para'!$B18,'Parte 1'!F$10:F$19,"Sim")</f>
        <v>0</v>
      </c>
      <c r="H18" s="113">
        <f>SUMIFS('Parte 1'!$R$10:$R$19,'Parte 1'!$A$10:$A$19,'Plano de Contas e De-Para'!$B18,'Parte 1'!G$10:G$19,"Sim")</f>
        <v>0</v>
      </c>
      <c r="I18" s="113">
        <f>SUMIFS('Parte 1'!$R$10:$R$19,'Parte 1'!$A$10:$A$19,'Plano de Contas e De-Para'!$B18,'Parte 1'!H$10:H$19,"Sim")</f>
        <v>0</v>
      </c>
      <c r="J18" s="113">
        <f>SUMIFS('Parte 1'!$R$10:$R$19,'Parte 1'!$A$10:$A$19,'Plano de Contas e De-Para'!$B18,'Parte 1'!I$10:I$19,"Sim")</f>
        <v>0</v>
      </c>
      <c r="K18" s="113">
        <f>SUMIFS('Parte 1'!$R$10:$R$19,'Parte 1'!$A$10:$A$19,'Plano de Contas e De-Para'!$B18,'Parte 1'!J$10:J$19,"Sim")</f>
        <v>0</v>
      </c>
      <c r="L18" s="113">
        <f>SUMIFS('Parte 1'!$R$10:$R$19,'Parte 1'!$A$10:$A$19,'Plano de Contas e De-Para'!$B18,'Parte 1'!K$10:K$19,"Sim")</f>
        <v>0</v>
      </c>
      <c r="M18" s="113">
        <f>SUMIFS('Parte 1'!$R$10:$R$19,'Parte 1'!$A$10:$A$19,'Plano de Contas e De-Para'!$B18,'Parte 1'!L$10:L$19,"Sim")</f>
        <v>0</v>
      </c>
      <c r="N18" s="113">
        <f>SUMIFS('Parte 1'!$R$10:$R$19,'Parte 1'!$A$10:$A$19,'Plano de Contas e De-Para'!$B18,'Parte 1'!M$10:M$19,"Sim")</f>
        <v>0</v>
      </c>
      <c r="O18" s="113">
        <f>SUMIFS('Parte 1'!$R$10:$R$19,'Parte 1'!$A$10:$A$19,'Plano de Contas e De-Para'!$B18,'Parte 1'!N$10:N$19,"Sim")</f>
        <v>0</v>
      </c>
      <c r="P18" s="220">
        <f t="shared" si="0"/>
        <v>0</v>
      </c>
    </row>
    <row r="19" spans="1:16" x14ac:dyDescent="0.2">
      <c r="A19" s="112" t="s">
        <v>405</v>
      </c>
      <c r="B19" s="119" t="s">
        <v>261</v>
      </c>
      <c r="C19" s="112" t="s">
        <v>300</v>
      </c>
      <c r="D19" s="113">
        <f>SUMIFS('Parte 1'!$R$10:$R$19,'Parte 1'!$A$10:$A$19,'Plano de Contas e De-Para'!$B19,'Parte 1'!C$10:C$19,"Sim")</f>
        <v>0</v>
      </c>
      <c r="E19" s="113">
        <f>SUMIFS('Parte 1'!$R$10:$R$19,'Parte 1'!$A$10:$A$19,'Plano de Contas e De-Para'!$B19,'Parte 1'!D$10:D$19,"Sim")</f>
        <v>0</v>
      </c>
      <c r="F19" s="113">
        <f>SUMIFS('Parte 1'!$R$10:$R$19,'Parte 1'!$A$10:$A$19,'Plano de Contas e De-Para'!$B19,'Parte 1'!E$10:E$19,"Sim")</f>
        <v>0</v>
      </c>
      <c r="G19" s="113">
        <f>SUMIFS('Parte 1'!$R$10:$R$19,'Parte 1'!$A$10:$A$19,'Plano de Contas e De-Para'!$B19,'Parte 1'!F$10:F$19,"Sim")</f>
        <v>0</v>
      </c>
      <c r="H19" s="113">
        <f>SUMIFS('Parte 1'!$R$10:$R$19,'Parte 1'!$A$10:$A$19,'Plano de Contas e De-Para'!$B19,'Parte 1'!G$10:G$19,"Sim")</f>
        <v>0</v>
      </c>
      <c r="I19" s="113">
        <f>SUMIFS('Parte 1'!$R$10:$R$19,'Parte 1'!$A$10:$A$19,'Plano de Contas e De-Para'!$B19,'Parte 1'!H$10:H$19,"Sim")</f>
        <v>0</v>
      </c>
      <c r="J19" s="113">
        <f>SUMIFS('Parte 1'!$R$10:$R$19,'Parte 1'!$A$10:$A$19,'Plano de Contas e De-Para'!$B19,'Parte 1'!I$10:I$19,"Sim")</f>
        <v>0</v>
      </c>
      <c r="K19" s="113">
        <f>SUMIFS('Parte 1'!$R$10:$R$19,'Parte 1'!$A$10:$A$19,'Plano de Contas e De-Para'!$B19,'Parte 1'!J$10:J$19,"Sim")</f>
        <v>0</v>
      </c>
      <c r="L19" s="113">
        <f>SUMIFS('Parte 1'!$R$10:$R$19,'Parte 1'!$A$10:$A$19,'Plano de Contas e De-Para'!$B19,'Parte 1'!K$10:K$19,"Sim")</f>
        <v>0</v>
      </c>
      <c r="M19" s="113">
        <f>SUMIFS('Parte 1'!$R$10:$R$19,'Parte 1'!$A$10:$A$19,'Plano de Contas e De-Para'!$B19,'Parte 1'!L$10:L$19,"Sim")</f>
        <v>0</v>
      </c>
      <c r="N19" s="113">
        <f>SUMIFS('Parte 1'!$R$10:$R$19,'Parte 1'!$A$10:$A$19,'Plano de Contas e De-Para'!$B19,'Parte 1'!M$10:M$19,"Sim")</f>
        <v>0</v>
      </c>
      <c r="O19" s="113">
        <f>SUMIFS('Parte 1'!$R$10:$R$19,'Parte 1'!$A$10:$A$19,'Plano de Contas e De-Para'!$B19,'Parte 1'!N$10:N$19,"Sim")</f>
        <v>0</v>
      </c>
      <c r="P19" s="220">
        <f t="shared" si="0"/>
        <v>0</v>
      </c>
    </row>
    <row r="20" spans="1:16" x14ac:dyDescent="0.2">
      <c r="A20" s="112" t="s">
        <v>405</v>
      </c>
      <c r="B20" s="119" t="s">
        <v>445</v>
      </c>
      <c r="C20" s="112" t="s">
        <v>277</v>
      </c>
      <c r="D20" s="113">
        <f>SUMIFS('Parte 1'!$R$10:$R$19,'Parte 1'!$A$10:$A$19,'Plano de Contas e De-Para'!$B20,'Parte 1'!C$10:C$19,"Sim")</f>
        <v>0</v>
      </c>
      <c r="E20" s="113">
        <f>SUMIFS('Parte 1'!$R$10:$R$19,'Parte 1'!$A$10:$A$19,'Plano de Contas e De-Para'!$B20,'Parte 1'!D$10:D$19,"Sim")</f>
        <v>0</v>
      </c>
      <c r="F20" s="113">
        <f>SUMIFS('Parte 1'!$R$10:$R$19,'Parte 1'!$A$10:$A$19,'Plano de Contas e De-Para'!$B20,'Parte 1'!E$10:E$19,"Sim")</f>
        <v>0</v>
      </c>
      <c r="G20" s="113">
        <f>SUMIFS('Parte 1'!$R$10:$R$19,'Parte 1'!$A$10:$A$19,'Plano de Contas e De-Para'!$B20,'Parte 1'!F$10:F$19,"Sim")</f>
        <v>0</v>
      </c>
      <c r="H20" s="113">
        <f>SUMIFS('Parte 1'!$R$10:$R$19,'Parte 1'!$A$10:$A$19,'Plano de Contas e De-Para'!$B20,'Parte 1'!G$10:G$19,"Sim")</f>
        <v>0</v>
      </c>
      <c r="I20" s="113">
        <f>SUMIFS('Parte 1'!$R$10:$R$19,'Parte 1'!$A$10:$A$19,'Plano de Contas e De-Para'!$B20,'Parte 1'!H$10:H$19,"Sim")</f>
        <v>0</v>
      </c>
      <c r="J20" s="113">
        <f>SUMIFS('Parte 1'!$R$10:$R$19,'Parte 1'!$A$10:$A$19,'Plano de Contas e De-Para'!$B20,'Parte 1'!I$10:I$19,"Sim")</f>
        <v>0</v>
      </c>
      <c r="K20" s="113">
        <f>SUMIFS('Parte 1'!$R$10:$R$19,'Parte 1'!$A$10:$A$19,'Plano de Contas e De-Para'!$B20,'Parte 1'!J$10:J$19,"Sim")</f>
        <v>0</v>
      </c>
      <c r="L20" s="113">
        <f>SUMIFS('Parte 1'!$R$10:$R$19,'Parte 1'!$A$10:$A$19,'Plano de Contas e De-Para'!$B20,'Parte 1'!K$10:K$19,"Sim")</f>
        <v>0</v>
      </c>
      <c r="M20" s="113">
        <f>SUMIFS('Parte 1'!$R$10:$R$19,'Parte 1'!$A$10:$A$19,'Plano de Contas e De-Para'!$B20,'Parte 1'!L$10:L$19,"Sim")</f>
        <v>0</v>
      </c>
      <c r="N20" s="113">
        <f>SUMIFS('Parte 1'!$R$10:$R$19,'Parte 1'!$A$10:$A$19,'Plano de Contas e De-Para'!$B20,'Parte 1'!M$10:M$19,"Sim")</f>
        <v>0</v>
      </c>
      <c r="O20" s="113">
        <f>SUMIFS('Parte 1'!$R$10:$R$19,'Parte 1'!$A$10:$A$19,'Plano de Contas e De-Para'!$B20,'Parte 1'!N$10:N$19,"Sim")</f>
        <v>0</v>
      </c>
      <c r="P20" s="220">
        <f t="shared" si="0"/>
        <v>0</v>
      </c>
    </row>
    <row r="21" spans="1:16" x14ac:dyDescent="0.2">
      <c r="A21" s="112" t="s">
        <v>405</v>
      </c>
      <c r="B21" s="119" t="s">
        <v>467</v>
      </c>
      <c r="C21" s="112" t="s">
        <v>277</v>
      </c>
      <c r="D21" s="113">
        <f>SUMIFS('Parte 1'!$R$10:$R$19,'Parte 1'!$A$10:$A$19,'Plano de Contas e De-Para'!$B21,'Parte 1'!C$10:C$19,"Sim")</f>
        <v>0</v>
      </c>
      <c r="E21" s="113">
        <f>SUMIFS('Parte 1'!$R$10:$R$19,'Parte 1'!$A$10:$A$19,'Plano de Contas e De-Para'!$B21,'Parte 1'!D$10:D$19,"Sim")</f>
        <v>0</v>
      </c>
      <c r="F21" s="113">
        <f>SUMIFS('Parte 1'!$R$10:$R$19,'Parte 1'!$A$10:$A$19,'Plano de Contas e De-Para'!$B21,'Parte 1'!E$10:E$19,"Sim")</f>
        <v>0</v>
      </c>
      <c r="G21" s="113">
        <f>SUMIFS('Parte 1'!$R$10:$R$19,'Parte 1'!$A$10:$A$19,'Plano de Contas e De-Para'!$B21,'Parte 1'!F$10:F$19,"Sim")</f>
        <v>0</v>
      </c>
      <c r="H21" s="113">
        <f>SUMIFS('Parte 1'!$R$10:$R$19,'Parte 1'!$A$10:$A$19,'Plano de Contas e De-Para'!$B21,'Parte 1'!G$10:G$19,"Sim")</f>
        <v>0</v>
      </c>
      <c r="I21" s="113">
        <f>SUMIFS('Parte 1'!$R$10:$R$19,'Parte 1'!$A$10:$A$19,'Plano de Contas e De-Para'!$B21,'Parte 1'!H$10:H$19,"Sim")</f>
        <v>0</v>
      </c>
      <c r="J21" s="113">
        <f>SUMIFS('Parte 1'!$R$10:$R$19,'Parte 1'!$A$10:$A$19,'Plano de Contas e De-Para'!$B21,'Parte 1'!I$10:I$19,"Sim")</f>
        <v>0</v>
      </c>
      <c r="K21" s="113">
        <f>SUMIFS('Parte 1'!$R$10:$R$19,'Parte 1'!$A$10:$A$19,'Plano de Contas e De-Para'!$B21,'Parte 1'!J$10:J$19,"Sim")</f>
        <v>0</v>
      </c>
      <c r="L21" s="113">
        <f>SUMIFS('Parte 1'!$R$10:$R$19,'Parte 1'!$A$10:$A$19,'Plano de Contas e De-Para'!$B21,'Parte 1'!K$10:K$19,"Sim")</f>
        <v>0</v>
      </c>
      <c r="M21" s="113">
        <f>SUMIFS('Parte 1'!$R$10:$R$19,'Parte 1'!$A$10:$A$19,'Plano de Contas e De-Para'!$B21,'Parte 1'!L$10:L$19,"Sim")</f>
        <v>0</v>
      </c>
      <c r="N21" s="113">
        <f>SUMIFS('Parte 1'!$R$10:$R$19,'Parte 1'!$A$10:$A$19,'Plano de Contas e De-Para'!$B21,'Parte 1'!M$10:M$19,"Sim")</f>
        <v>0</v>
      </c>
      <c r="O21" s="113">
        <f>SUMIFS('Parte 1'!$R$10:$R$19,'Parte 1'!$A$10:$A$19,'Plano de Contas e De-Para'!$B21,'Parte 1'!N$10:N$19,"Sim")</f>
        <v>0</v>
      </c>
      <c r="P21" s="220">
        <f t="shared" si="0"/>
        <v>0</v>
      </c>
    </row>
    <row r="22" spans="1:16" x14ac:dyDescent="0.2">
      <c r="A22" s="112" t="s">
        <v>405</v>
      </c>
      <c r="B22" s="119" t="s">
        <v>469</v>
      </c>
      <c r="C22" s="112" t="s">
        <v>277</v>
      </c>
      <c r="D22" s="113">
        <f>SUMIFS('Parte 1'!$R$10:$R$19,'Parte 1'!$A$10:$A$19,'Plano de Contas e De-Para'!$B22,'Parte 1'!C$10:C$19,"Sim")</f>
        <v>0</v>
      </c>
      <c r="E22" s="113">
        <f>SUMIFS('Parte 1'!$R$10:$R$19,'Parte 1'!$A$10:$A$19,'Plano de Contas e De-Para'!$B22,'Parte 1'!D$10:D$19,"Sim")</f>
        <v>0</v>
      </c>
      <c r="F22" s="113">
        <f>SUMIFS('Parte 1'!$R$10:$R$19,'Parte 1'!$A$10:$A$19,'Plano de Contas e De-Para'!$B22,'Parte 1'!E$10:E$19,"Sim")</f>
        <v>0</v>
      </c>
      <c r="G22" s="113">
        <f>SUMIFS('Parte 1'!$R$10:$R$19,'Parte 1'!$A$10:$A$19,'Plano de Contas e De-Para'!$B22,'Parte 1'!F$10:F$19,"Sim")</f>
        <v>0</v>
      </c>
      <c r="H22" s="113">
        <f>SUMIFS('Parte 1'!$R$10:$R$19,'Parte 1'!$A$10:$A$19,'Plano de Contas e De-Para'!$B22,'Parte 1'!G$10:G$19,"Sim")</f>
        <v>0</v>
      </c>
      <c r="I22" s="113">
        <f>SUMIFS('Parte 1'!$R$10:$R$19,'Parte 1'!$A$10:$A$19,'Plano de Contas e De-Para'!$B22,'Parte 1'!H$10:H$19,"Sim")</f>
        <v>0</v>
      </c>
      <c r="J22" s="113">
        <f>SUMIFS('Parte 1'!$R$10:$R$19,'Parte 1'!$A$10:$A$19,'Plano de Contas e De-Para'!$B22,'Parte 1'!I$10:I$19,"Sim")</f>
        <v>0</v>
      </c>
      <c r="K22" s="113">
        <f>SUMIFS('Parte 1'!$R$10:$R$19,'Parte 1'!$A$10:$A$19,'Plano de Contas e De-Para'!$B22,'Parte 1'!J$10:J$19,"Sim")</f>
        <v>0</v>
      </c>
      <c r="L22" s="113">
        <f>SUMIFS('Parte 1'!$R$10:$R$19,'Parte 1'!$A$10:$A$19,'Plano de Contas e De-Para'!$B22,'Parte 1'!K$10:K$19,"Sim")</f>
        <v>0</v>
      </c>
      <c r="M22" s="113">
        <f>SUMIFS('Parte 1'!$R$10:$R$19,'Parte 1'!$A$10:$A$19,'Plano de Contas e De-Para'!$B22,'Parte 1'!L$10:L$19,"Sim")</f>
        <v>0</v>
      </c>
      <c r="N22" s="113">
        <f>SUMIFS('Parte 1'!$R$10:$R$19,'Parte 1'!$A$10:$A$19,'Plano de Contas e De-Para'!$B22,'Parte 1'!M$10:M$19,"Sim")</f>
        <v>0</v>
      </c>
      <c r="O22" s="113">
        <f>SUMIFS('Parte 1'!$R$10:$R$19,'Parte 1'!$A$10:$A$19,'Plano de Contas e De-Para'!$B22,'Parte 1'!N$10:N$19,"Sim")</f>
        <v>0</v>
      </c>
      <c r="P22" s="220">
        <f t="shared" si="0"/>
        <v>0</v>
      </c>
    </row>
    <row r="23" spans="1:16" x14ac:dyDescent="0.2">
      <c r="A23" s="112" t="s">
        <v>405</v>
      </c>
      <c r="B23" s="119" t="s">
        <v>470</v>
      </c>
      <c r="C23" s="112" t="s">
        <v>277</v>
      </c>
      <c r="D23" s="113">
        <f>SUMIFS('Parte 1'!$R$10:$R$19,'Parte 1'!$A$10:$A$19,'Plano de Contas e De-Para'!$B23,'Parte 1'!C$10:C$19,"Sim")</f>
        <v>0</v>
      </c>
      <c r="E23" s="113">
        <f>SUMIFS('Parte 1'!$R$10:$R$19,'Parte 1'!$A$10:$A$19,'Plano de Contas e De-Para'!$B23,'Parte 1'!D$10:D$19,"Sim")</f>
        <v>0</v>
      </c>
      <c r="F23" s="113">
        <f>SUMIFS('Parte 1'!$R$10:$R$19,'Parte 1'!$A$10:$A$19,'Plano de Contas e De-Para'!$B23,'Parte 1'!E$10:E$19,"Sim")</f>
        <v>0</v>
      </c>
      <c r="G23" s="113">
        <f>SUMIFS('Parte 1'!$R$10:$R$19,'Parte 1'!$A$10:$A$19,'Plano de Contas e De-Para'!$B23,'Parte 1'!F$10:F$19,"Sim")</f>
        <v>0</v>
      </c>
      <c r="H23" s="113">
        <f>SUMIFS('Parte 1'!$R$10:$R$19,'Parte 1'!$A$10:$A$19,'Plano de Contas e De-Para'!$B23,'Parte 1'!G$10:G$19,"Sim")</f>
        <v>0</v>
      </c>
      <c r="I23" s="113">
        <f>SUMIFS('Parte 1'!$R$10:$R$19,'Parte 1'!$A$10:$A$19,'Plano de Contas e De-Para'!$B23,'Parte 1'!H$10:H$19,"Sim")</f>
        <v>0</v>
      </c>
      <c r="J23" s="113">
        <f>SUMIFS('Parte 1'!$R$10:$R$19,'Parte 1'!$A$10:$A$19,'Plano de Contas e De-Para'!$B23,'Parte 1'!I$10:I$19,"Sim")</f>
        <v>0</v>
      </c>
      <c r="K23" s="113">
        <f>SUMIFS('Parte 1'!$R$10:$R$19,'Parte 1'!$A$10:$A$19,'Plano de Contas e De-Para'!$B23,'Parte 1'!J$10:J$19,"Sim")</f>
        <v>0</v>
      </c>
      <c r="L23" s="113">
        <f>SUMIFS('Parte 1'!$R$10:$R$19,'Parte 1'!$A$10:$A$19,'Plano de Contas e De-Para'!$B23,'Parte 1'!K$10:K$19,"Sim")</f>
        <v>0</v>
      </c>
      <c r="M23" s="113">
        <f>SUMIFS('Parte 1'!$R$10:$R$19,'Parte 1'!$A$10:$A$19,'Plano de Contas e De-Para'!$B23,'Parte 1'!L$10:L$19,"Sim")</f>
        <v>0</v>
      </c>
      <c r="N23" s="113">
        <f>SUMIFS('Parte 1'!$R$10:$R$19,'Parte 1'!$A$10:$A$19,'Plano de Contas e De-Para'!$B23,'Parte 1'!M$10:M$19,"Sim")</f>
        <v>0</v>
      </c>
      <c r="O23" s="113">
        <f>SUMIFS('Parte 1'!$R$10:$R$19,'Parte 1'!$A$10:$A$19,'Plano de Contas e De-Para'!$B23,'Parte 1'!N$10:N$19,"Sim")</f>
        <v>0</v>
      </c>
      <c r="P23" s="220">
        <f t="shared" si="0"/>
        <v>0</v>
      </c>
    </row>
    <row r="24" spans="1:16" x14ac:dyDescent="0.2">
      <c r="A24" s="112" t="s">
        <v>413</v>
      </c>
      <c r="B24" s="119" t="s">
        <v>414</v>
      </c>
      <c r="C24" s="112" t="s">
        <v>273</v>
      </c>
      <c r="D24" s="113">
        <f>SUMIFS('Parte 1'!$R$10:$R$19,'Parte 1'!$A$10:$A$19,'Plano de Contas e De-Para'!$B24,'Parte 1'!C$10:C$19,"Sim")</f>
        <v>0</v>
      </c>
      <c r="E24" s="113">
        <f>SUMIFS('Parte 1'!$R$10:$R$19,'Parte 1'!$A$10:$A$19,'Plano de Contas e De-Para'!$B24,'Parte 1'!D$10:D$19,"Sim")</f>
        <v>0</v>
      </c>
      <c r="F24" s="113">
        <f>SUMIFS('Parte 1'!$R$10:$R$19,'Parte 1'!$A$10:$A$19,'Plano de Contas e De-Para'!$B24,'Parte 1'!E$10:E$19,"Sim")</f>
        <v>0</v>
      </c>
      <c r="G24" s="113">
        <f>SUMIFS('Parte 1'!$R$10:$R$19,'Parte 1'!$A$10:$A$19,'Plano de Contas e De-Para'!$B24,'Parte 1'!F$10:F$19,"Sim")</f>
        <v>0</v>
      </c>
      <c r="H24" s="113">
        <f>SUMIFS('Parte 1'!$R$10:$R$19,'Parte 1'!$A$10:$A$19,'Plano de Contas e De-Para'!$B24,'Parte 1'!G$10:G$19,"Sim")</f>
        <v>0</v>
      </c>
      <c r="I24" s="113">
        <f>SUMIFS('Parte 1'!$R$10:$R$19,'Parte 1'!$A$10:$A$19,'Plano de Contas e De-Para'!$B24,'Parte 1'!H$10:H$19,"Sim")</f>
        <v>0</v>
      </c>
      <c r="J24" s="113">
        <f>SUMIFS('Parte 1'!$R$10:$R$19,'Parte 1'!$A$10:$A$19,'Plano de Contas e De-Para'!$B24,'Parte 1'!I$10:I$19,"Sim")</f>
        <v>0</v>
      </c>
      <c r="K24" s="113">
        <f>SUMIFS('Parte 1'!$R$10:$R$19,'Parte 1'!$A$10:$A$19,'Plano de Contas e De-Para'!$B24,'Parte 1'!J$10:J$19,"Sim")</f>
        <v>0</v>
      </c>
      <c r="L24" s="113">
        <f>SUMIFS('Parte 1'!$R$10:$R$19,'Parte 1'!$A$10:$A$19,'Plano de Contas e De-Para'!$B24,'Parte 1'!K$10:K$19,"Sim")</f>
        <v>0</v>
      </c>
      <c r="M24" s="113">
        <f>SUMIFS('Parte 1'!$R$10:$R$19,'Parte 1'!$A$10:$A$19,'Plano de Contas e De-Para'!$B24,'Parte 1'!L$10:L$19,"Sim")</f>
        <v>0</v>
      </c>
      <c r="N24" s="113">
        <f>SUMIFS('Parte 1'!$R$10:$R$19,'Parte 1'!$A$10:$A$19,'Plano de Contas e De-Para'!$B24,'Parte 1'!M$10:M$19,"Sim")</f>
        <v>0</v>
      </c>
      <c r="O24" s="113">
        <f>SUMIFS('Parte 1'!$R$10:$R$19,'Parte 1'!$A$10:$A$19,'Plano de Contas e De-Para'!$B24,'Parte 1'!N$10:N$19,"Sim")</f>
        <v>0</v>
      </c>
      <c r="P24" s="220">
        <f t="shared" si="0"/>
        <v>0</v>
      </c>
    </row>
    <row r="25" spans="1:16" x14ac:dyDescent="0.2">
      <c r="A25" s="112" t="s">
        <v>413</v>
      </c>
      <c r="B25" s="119" t="s">
        <v>415</v>
      </c>
      <c r="C25" s="112" t="s">
        <v>381</v>
      </c>
      <c r="D25" s="113">
        <f>SUMIFS('Parte 1'!$R$10:$R$19,'Parte 1'!$A$10:$A$19,'Plano de Contas e De-Para'!$B25,'Parte 1'!C$10:C$19,"Sim")</f>
        <v>0</v>
      </c>
      <c r="E25" s="113">
        <f>SUMIFS('Parte 1'!$R$10:$R$19,'Parte 1'!$A$10:$A$19,'Plano de Contas e De-Para'!$B25,'Parte 1'!D$10:D$19,"Sim")</f>
        <v>0</v>
      </c>
      <c r="F25" s="113">
        <f>SUMIFS('Parte 1'!$R$10:$R$19,'Parte 1'!$A$10:$A$19,'Plano de Contas e De-Para'!$B25,'Parte 1'!E$10:E$19,"Sim")</f>
        <v>0</v>
      </c>
      <c r="G25" s="113">
        <f>SUMIFS('Parte 1'!$R$10:$R$19,'Parte 1'!$A$10:$A$19,'Plano de Contas e De-Para'!$B25,'Parte 1'!F$10:F$19,"Sim")</f>
        <v>0</v>
      </c>
      <c r="H25" s="113">
        <f>SUMIFS('Parte 1'!$R$10:$R$19,'Parte 1'!$A$10:$A$19,'Plano de Contas e De-Para'!$B25,'Parte 1'!G$10:G$19,"Sim")</f>
        <v>0</v>
      </c>
      <c r="I25" s="113">
        <f>SUMIFS('Parte 1'!$R$10:$R$19,'Parte 1'!$A$10:$A$19,'Plano de Contas e De-Para'!$B25,'Parte 1'!H$10:H$19,"Sim")</f>
        <v>0</v>
      </c>
      <c r="J25" s="113">
        <f>SUMIFS('Parte 1'!$R$10:$R$19,'Parte 1'!$A$10:$A$19,'Plano de Contas e De-Para'!$B25,'Parte 1'!I$10:I$19,"Sim")</f>
        <v>0</v>
      </c>
      <c r="K25" s="113">
        <f>SUMIFS('Parte 1'!$R$10:$R$19,'Parte 1'!$A$10:$A$19,'Plano de Contas e De-Para'!$B25,'Parte 1'!J$10:J$19,"Sim")</f>
        <v>0</v>
      </c>
      <c r="L25" s="113">
        <f>SUMIFS('Parte 1'!$R$10:$R$19,'Parte 1'!$A$10:$A$19,'Plano de Contas e De-Para'!$B25,'Parte 1'!K$10:K$19,"Sim")</f>
        <v>0</v>
      </c>
      <c r="M25" s="113">
        <f>SUMIFS('Parte 1'!$R$10:$R$19,'Parte 1'!$A$10:$A$19,'Plano de Contas e De-Para'!$B25,'Parte 1'!L$10:L$19,"Sim")</f>
        <v>0</v>
      </c>
      <c r="N25" s="113">
        <f>SUMIFS('Parte 1'!$R$10:$R$19,'Parte 1'!$A$10:$A$19,'Plano de Contas e De-Para'!$B25,'Parte 1'!M$10:M$19,"Sim")</f>
        <v>0</v>
      </c>
      <c r="O25" s="113">
        <f>SUMIFS('Parte 1'!$R$10:$R$19,'Parte 1'!$A$10:$A$19,'Plano de Contas e De-Para'!$B25,'Parte 1'!N$10:N$19,"Sim")</f>
        <v>0</v>
      </c>
      <c r="P25" s="220">
        <f t="shared" si="0"/>
        <v>0</v>
      </c>
    </row>
    <row r="26" spans="1:16" x14ac:dyDescent="0.2">
      <c r="A26" s="112" t="s">
        <v>413</v>
      </c>
      <c r="B26" s="119" t="s">
        <v>443</v>
      </c>
      <c r="C26" s="112" t="s">
        <v>273</v>
      </c>
      <c r="D26" s="113">
        <f>SUMIFS('Parte 1'!$R$10:$R$19,'Parte 1'!$A$10:$A$19,'Plano de Contas e De-Para'!$B26,'Parte 1'!C$10:C$19,"Sim")</f>
        <v>0</v>
      </c>
      <c r="E26" s="113">
        <f>SUMIFS('Parte 1'!$R$10:$R$19,'Parte 1'!$A$10:$A$19,'Plano de Contas e De-Para'!$B26,'Parte 1'!D$10:D$19,"Sim")</f>
        <v>0</v>
      </c>
      <c r="F26" s="113">
        <f>SUMIFS('Parte 1'!$R$10:$R$19,'Parte 1'!$A$10:$A$19,'Plano de Contas e De-Para'!$B26,'Parte 1'!E$10:E$19,"Sim")</f>
        <v>0</v>
      </c>
      <c r="G26" s="113">
        <f>SUMIFS('Parte 1'!$R$10:$R$19,'Parte 1'!$A$10:$A$19,'Plano de Contas e De-Para'!$B26,'Parte 1'!F$10:F$19,"Sim")</f>
        <v>0</v>
      </c>
      <c r="H26" s="113">
        <f>SUMIFS('Parte 1'!$R$10:$R$19,'Parte 1'!$A$10:$A$19,'Plano de Contas e De-Para'!$B26,'Parte 1'!G$10:G$19,"Sim")</f>
        <v>0</v>
      </c>
      <c r="I26" s="113">
        <f>SUMIFS('Parte 1'!$R$10:$R$19,'Parte 1'!$A$10:$A$19,'Plano de Contas e De-Para'!$B26,'Parte 1'!H$10:H$19,"Sim")</f>
        <v>0</v>
      </c>
      <c r="J26" s="113">
        <f>SUMIFS('Parte 1'!$R$10:$R$19,'Parte 1'!$A$10:$A$19,'Plano de Contas e De-Para'!$B26,'Parte 1'!I$10:I$19,"Sim")</f>
        <v>0</v>
      </c>
      <c r="K26" s="113">
        <f>SUMIFS('Parte 1'!$R$10:$R$19,'Parte 1'!$A$10:$A$19,'Plano de Contas e De-Para'!$B26,'Parte 1'!J$10:J$19,"Sim")</f>
        <v>0</v>
      </c>
      <c r="L26" s="113">
        <f>SUMIFS('Parte 1'!$R$10:$R$19,'Parte 1'!$A$10:$A$19,'Plano de Contas e De-Para'!$B26,'Parte 1'!K$10:K$19,"Sim")</f>
        <v>0</v>
      </c>
      <c r="M26" s="113">
        <f>SUMIFS('Parte 1'!$R$10:$R$19,'Parte 1'!$A$10:$A$19,'Plano de Contas e De-Para'!$B26,'Parte 1'!L$10:L$19,"Sim")</f>
        <v>0</v>
      </c>
      <c r="N26" s="113">
        <f>SUMIFS('Parte 1'!$R$10:$R$19,'Parte 1'!$A$10:$A$19,'Plano de Contas e De-Para'!$B26,'Parte 1'!M$10:M$19,"Sim")</f>
        <v>0</v>
      </c>
      <c r="O26" s="113">
        <f>SUMIFS('Parte 1'!$R$10:$R$19,'Parte 1'!$A$10:$A$19,'Plano de Contas e De-Para'!$B26,'Parte 1'!N$10:N$19,"Sim")</f>
        <v>0</v>
      </c>
      <c r="P26" s="220">
        <f t="shared" si="0"/>
        <v>0</v>
      </c>
    </row>
    <row r="27" spans="1:16" x14ac:dyDescent="0.2">
      <c r="A27" s="112" t="s">
        <v>402</v>
      </c>
      <c r="B27" s="119" t="s">
        <v>403</v>
      </c>
      <c r="C27" s="112" t="s">
        <v>327</v>
      </c>
      <c r="D27" s="113">
        <f>SUMIFS('Parte 1'!$R$10:$R$19,'Parte 1'!$A$10:$A$19,'Plano de Contas e De-Para'!$B27,'Parte 1'!C$10:C$19,"Sim")</f>
        <v>0</v>
      </c>
      <c r="E27" s="113">
        <f>SUMIFS('Parte 1'!$R$10:$R$19,'Parte 1'!$A$10:$A$19,'Plano de Contas e De-Para'!$B27,'Parte 1'!D$10:D$19,"Sim")</f>
        <v>0</v>
      </c>
      <c r="F27" s="113">
        <f>SUMIFS('Parte 1'!$R$10:$R$19,'Parte 1'!$A$10:$A$19,'Plano de Contas e De-Para'!$B27,'Parte 1'!E$10:E$19,"Sim")</f>
        <v>0</v>
      </c>
      <c r="G27" s="113">
        <f>SUMIFS('Parte 1'!$R$10:$R$19,'Parte 1'!$A$10:$A$19,'Plano de Contas e De-Para'!$B27,'Parte 1'!F$10:F$19,"Sim")</f>
        <v>0</v>
      </c>
      <c r="H27" s="113">
        <f>SUMIFS('Parte 1'!$R$10:$R$19,'Parte 1'!$A$10:$A$19,'Plano de Contas e De-Para'!$B27,'Parte 1'!G$10:G$19,"Sim")</f>
        <v>0</v>
      </c>
      <c r="I27" s="113">
        <f>SUMIFS('Parte 1'!$R$10:$R$19,'Parte 1'!$A$10:$A$19,'Plano de Contas e De-Para'!$B27,'Parte 1'!H$10:H$19,"Sim")</f>
        <v>0</v>
      </c>
      <c r="J27" s="113">
        <f>SUMIFS('Parte 1'!$R$10:$R$19,'Parte 1'!$A$10:$A$19,'Plano de Contas e De-Para'!$B27,'Parte 1'!I$10:I$19,"Sim")</f>
        <v>0</v>
      </c>
      <c r="K27" s="113">
        <f>SUMIFS('Parte 1'!$R$10:$R$19,'Parte 1'!$A$10:$A$19,'Plano de Contas e De-Para'!$B27,'Parte 1'!J$10:J$19,"Sim")</f>
        <v>0</v>
      </c>
      <c r="L27" s="113">
        <f>SUMIFS('Parte 1'!$R$10:$R$19,'Parte 1'!$A$10:$A$19,'Plano de Contas e De-Para'!$B27,'Parte 1'!K$10:K$19,"Sim")</f>
        <v>0</v>
      </c>
      <c r="M27" s="113">
        <f>SUMIFS('Parte 1'!$R$10:$R$19,'Parte 1'!$A$10:$A$19,'Plano de Contas e De-Para'!$B27,'Parte 1'!L$10:L$19,"Sim")</f>
        <v>0</v>
      </c>
      <c r="N27" s="113">
        <f>SUMIFS('Parte 1'!$R$10:$R$19,'Parte 1'!$A$10:$A$19,'Plano de Contas e De-Para'!$B27,'Parte 1'!M$10:M$19,"Sim")</f>
        <v>0</v>
      </c>
      <c r="O27" s="113">
        <f>SUMIFS('Parte 1'!$R$10:$R$19,'Parte 1'!$A$10:$A$19,'Plano de Contas e De-Para'!$B27,'Parte 1'!N$10:N$19,"Sim")</f>
        <v>0</v>
      </c>
      <c r="P27" s="220">
        <f t="shared" si="0"/>
        <v>0</v>
      </c>
    </row>
    <row r="28" spans="1:16" x14ac:dyDescent="0.2">
      <c r="A28" s="112" t="s">
        <v>402</v>
      </c>
      <c r="B28" s="119" t="s">
        <v>423</v>
      </c>
      <c r="C28" s="112" t="s">
        <v>288</v>
      </c>
      <c r="D28" s="113">
        <f>SUMIFS('Parte 1'!$R$10:$R$19,'Parte 1'!$A$10:$A$19,'Plano de Contas e De-Para'!$B28,'Parte 1'!C$10:C$19,"Sim")</f>
        <v>0</v>
      </c>
      <c r="E28" s="113">
        <f>SUMIFS('Parte 1'!$R$10:$R$19,'Parte 1'!$A$10:$A$19,'Plano de Contas e De-Para'!$B28,'Parte 1'!D$10:D$19,"Sim")</f>
        <v>0</v>
      </c>
      <c r="F28" s="113">
        <f>SUMIFS('Parte 1'!$R$10:$R$19,'Parte 1'!$A$10:$A$19,'Plano de Contas e De-Para'!$B28,'Parte 1'!E$10:E$19,"Sim")</f>
        <v>0</v>
      </c>
      <c r="G28" s="113">
        <f>SUMIFS('Parte 1'!$R$10:$R$19,'Parte 1'!$A$10:$A$19,'Plano de Contas e De-Para'!$B28,'Parte 1'!F$10:F$19,"Sim")</f>
        <v>0</v>
      </c>
      <c r="H28" s="113">
        <f>SUMIFS('Parte 1'!$R$10:$R$19,'Parte 1'!$A$10:$A$19,'Plano de Contas e De-Para'!$B28,'Parte 1'!G$10:G$19,"Sim")</f>
        <v>0</v>
      </c>
      <c r="I28" s="113">
        <f>SUMIFS('Parte 1'!$R$10:$R$19,'Parte 1'!$A$10:$A$19,'Plano de Contas e De-Para'!$B28,'Parte 1'!H$10:H$19,"Sim")</f>
        <v>0</v>
      </c>
      <c r="J28" s="113">
        <f>SUMIFS('Parte 1'!$R$10:$R$19,'Parte 1'!$A$10:$A$19,'Plano de Contas e De-Para'!$B28,'Parte 1'!I$10:I$19,"Sim")</f>
        <v>0</v>
      </c>
      <c r="K28" s="113">
        <f>SUMIFS('Parte 1'!$R$10:$R$19,'Parte 1'!$A$10:$A$19,'Plano de Contas e De-Para'!$B28,'Parte 1'!J$10:J$19,"Sim")</f>
        <v>0</v>
      </c>
      <c r="L28" s="113">
        <f>SUMIFS('Parte 1'!$R$10:$R$19,'Parte 1'!$A$10:$A$19,'Plano de Contas e De-Para'!$B28,'Parte 1'!K$10:K$19,"Sim")</f>
        <v>0</v>
      </c>
      <c r="M28" s="113">
        <f>SUMIFS('Parte 1'!$R$10:$R$19,'Parte 1'!$A$10:$A$19,'Plano de Contas e De-Para'!$B28,'Parte 1'!L$10:L$19,"Sim")</f>
        <v>0</v>
      </c>
      <c r="N28" s="113">
        <f>SUMIFS('Parte 1'!$R$10:$R$19,'Parte 1'!$A$10:$A$19,'Plano de Contas e De-Para'!$B28,'Parte 1'!M$10:M$19,"Sim")</f>
        <v>0</v>
      </c>
      <c r="O28" s="113">
        <f>SUMIFS('Parte 1'!$R$10:$R$19,'Parte 1'!$A$10:$A$19,'Plano de Contas e De-Para'!$B28,'Parte 1'!N$10:N$19,"Sim")</f>
        <v>0</v>
      </c>
      <c r="P28" s="220">
        <f t="shared" si="0"/>
        <v>0</v>
      </c>
    </row>
    <row r="29" spans="1:16" x14ac:dyDescent="0.2">
      <c r="A29" s="112" t="s">
        <v>402</v>
      </c>
      <c r="B29" s="119" t="s">
        <v>426</v>
      </c>
      <c r="C29" s="112" t="s">
        <v>288</v>
      </c>
      <c r="D29" s="113">
        <f>SUMIFS('Parte 1'!$R$10:$R$19,'Parte 1'!$A$10:$A$19,'Plano de Contas e De-Para'!$B29,'Parte 1'!C$10:C$19,"Sim")</f>
        <v>0</v>
      </c>
      <c r="E29" s="113">
        <f>SUMIFS('Parte 1'!$R$10:$R$19,'Parte 1'!$A$10:$A$19,'Plano de Contas e De-Para'!$B29,'Parte 1'!D$10:D$19,"Sim")</f>
        <v>0</v>
      </c>
      <c r="F29" s="113">
        <f>SUMIFS('Parte 1'!$R$10:$R$19,'Parte 1'!$A$10:$A$19,'Plano de Contas e De-Para'!$B29,'Parte 1'!E$10:E$19,"Sim")</f>
        <v>0</v>
      </c>
      <c r="G29" s="113">
        <f>SUMIFS('Parte 1'!$R$10:$R$19,'Parte 1'!$A$10:$A$19,'Plano de Contas e De-Para'!$B29,'Parte 1'!F$10:F$19,"Sim")</f>
        <v>0</v>
      </c>
      <c r="H29" s="113">
        <f>SUMIFS('Parte 1'!$R$10:$R$19,'Parte 1'!$A$10:$A$19,'Plano de Contas e De-Para'!$B29,'Parte 1'!G$10:G$19,"Sim")</f>
        <v>0</v>
      </c>
      <c r="I29" s="113">
        <f>SUMIFS('Parte 1'!$R$10:$R$19,'Parte 1'!$A$10:$A$19,'Plano de Contas e De-Para'!$B29,'Parte 1'!H$10:H$19,"Sim")</f>
        <v>0</v>
      </c>
      <c r="J29" s="113">
        <f>SUMIFS('Parte 1'!$R$10:$R$19,'Parte 1'!$A$10:$A$19,'Plano de Contas e De-Para'!$B29,'Parte 1'!I$10:I$19,"Sim")</f>
        <v>0</v>
      </c>
      <c r="K29" s="113">
        <f>SUMIFS('Parte 1'!$R$10:$R$19,'Parte 1'!$A$10:$A$19,'Plano de Contas e De-Para'!$B29,'Parte 1'!J$10:J$19,"Sim")</f>
        <v>0</v>
      </c>
      <c r="L29" s="113">
        <f>SUMIFS('Parte 1'!$R$10:$R$19,'Parte 1'!$A$10:$A$19,'Plano de Contas e De-Para'!$B29,'Parte 1'!K$10:K$19,"Sim")</f>
        <v>0</v>
      </c>
      <c r="M29" s="113">
        <f>SUMIFS('Parte 1'!$R$10:$R$19,'Parte 1'!$A$10:$A$19,'Plano de Contas e De-Para'!$B29,'Parte 1'!L$10:L$19,"Sim")</f>
        <v>0</v>
      </c>
      <c r="N29" s="113">
        <f>SUMIFS('Parte 1'!$R$10:$R$19,'Parte 1'!$A$10:$A$19,'Plano de Contas e De-Para'!$B29,'Parte 1'!M$10:M$19,"Sim")</f>
        <v>0</v>
      </c>
      <c r="O29" s="113">
        <f>SUMIFS('Parte 1'!$R$10:$R$19,'Parte 1'!$A$10:$A$19,'Plano de Contas e De-Para'!$B29,'Parte 1'!N$10:N$19,"Sim")</f>
        <v>0</v>
      </c>
      <c r="P29" s="220">
        <f t="shared" si="0"/>
        <v>0</v>
      </c>
    </row>
    <row r="30" spans="1:16" x14ac:dyDescent="0.2">
      <c r="A30" s="112" t="s">
        <v>402</v>
      </c>
      <c r="B30" s="119" t="s">
        <v>474</v>
      </c>
      <c r="C30" s="112" t="s">
        <v>327</v>
      </c>
      <c r="D30" s="113">
        <f>SUMIFS('Parte 1'!$R$10:$R$19,'Parte 1'!$A$10:$A$19,'Plano de Contas e De-Para'!$B30,'Parte 1'!C$10:C$19,"Sim")</f>
        <v>0</v>
      </c>
      <c r="E30" s="113">
        <f>SUMIFS('Parte 1'!$R$10:$R$19,'Parte 1'!$A$10:$A$19,'Plano de Contas e De-Para'!$B30,'Parte 1'!D$10:D$19,"Sim")</f>
        <v>0</v>
      </c>
      <c r="F30" s="113">
        <f>SUMIFS('Parte 1'!$R$10:$R$19,'Parte 1'!$A$10:$A$19,'Plano de Contas e De-Para'!$B30,'Parte 1'!E$10:E$19,"Sim")</f>
        <v>0</v>
      </c>
      <c r="G30" s="113">
        <f>SUMIFS('Parte 1'!$R$10:$R$19,'Parte 1'!$A$10:$A$19,'Plano de Contas e De-Para'!$B30,'Parte 1'!F$10:F$19,"Sim")</f>
        <v>0</v>
      </c>
      <c r="H30" s="113">
        <f>SUMIFS('Parte 1'!$R$10:$R$19,'Parte 1'!$A$10:$A$19,'Plano de Contas e De-Para'!$B30,'Parte 1'!G$10:G$19,"Sim")</f>
        <v>0</v>
      </c>
      <c r="I30" s="113">
        <f>SUMIFS('Parte 1'!$R$10:$R$19,'Parte 1'!$A$10:$A$19,'Plano de Contas e De-Para'!$B30,'Parte 1'!H$10:H$19,"Sim")</f>
        <v>0</v>
      </c>
      <c r="J30" s="113">
        <f>SUMIFS('Parte 1'!$R$10:$R$19,'Parte 1'!$A$10:$A$19,'Plano de Contas e De-Para'!$B30,'Parte 1'!I$10:I$19,"Sim")</f>
        <v>0</v>
      </c>
      <c r="K30" s="113">
        <f>SUMIFS('Parte 1'!$R$10:$R$19,'Parte 1'!$A$10:$A$19,'Plano de Contas e De-Para'!$B30,'Parte 1'!J$10:J$19,"Sim")</f>
        <v>0</v>
      </c>
      <c r="L30" s="113">
        <f>SUMIFS('Parte 1'!$R$10:$R$19,'Parte 1'!$A$10:$A$19,'Plano de Contas e De-Para'!$B30,'Parte 1'!K$10:K$19,"Sim")</f>
        <v>0</v>
      </c>
      <c r="M30" s="113">
        <f>SUMIFS('Parte 1'!$R$10:$R$19,'Parte 1'!$A$10:$A$19,'Plano de Contas e De-Para'!$B30,'Parte 1'!L$10:L$19,"Sim")</f>
        <v>0</v>
      </c>
      <c r="N30" s="113">
        <f>SUMIFS('Parte 1'!$R$10:$R$19,'Parte 1'!$A$10:$A$19,'Plano de Contas e De-Para'!$B30,'Parte 1'!M$10:M$19,"Sim")</f>
        <v>0</v>
      </c>
      <c r="O30" s="113">
        <f>SUMIFS('Parte 1'!$R$10:$R$19,'Parte 1'!$A$10:$A$19,'Plano de Contas e De-Para'!$B30,'Parte 1'!N$10:N$19,"Sim")</f>
        <v>0</v>
      </c>
      <c r="P30" s="220">
        <f t="shared" si="0"/>
        <v>0</v>
      </c>
    </row>
    <row r="31" spans="1:16" x14ac:dyDescent="0.2">
      <c r="A31" s="112" t="s">
        <v>395</v>
      </c>
      <c r="B31" s="119" t="s">
        <v>396</v>
      </c>
      <c r="C31" s="112" t="s">
        <v>323</v>
      </c>
      <c r="D31" s="113">
        <f>SUMIFS('Parte 1'!$R$10:$R$19,'Parte 1'!$A$10:$A$19,'Plano de Contas e De-Para'!$B31,'Parte 1'!C$10:C$19,"Sim")</f>
        <v>0</v>
      </c>
      <c r="E31" s="113">
        <f>SUMIFS('Parte 1'!$R$10:$R$19,'Parte 1'!$A$10:$A$19,'Plano de Contas e De-Para'!$B31,'Parte 1'!D$10:D$19,"Sim")</f>
        <v>0</v>
      </c>
      <c r="F31" s="113">
        <f>SUMIFS('Parte 1'!$R$10:$R$19,'Parte 1'!$A$10:$A$19,'Plano de Contas e De-Para'!$B31,'Parte 1'!E$10:E$19,"Sim")</f>
        <v>0</v>
      </c>
      <c r="G31" s="113">
        <f>SUMIFS('Parte 1'!$R$10:$R$19,'Parte 1'!$A$10:$A$19,'Plano de Contas e De-Para'!$B31,'Parte 1'!F$10:F$19,"Sim")</f>
        <v>0</v>
      </c>
      <c r="H31" s="113">
        <f>SUMIFS('Parte 1'!$R$10:$R$19,'Parte 1'!$A$10:$A$19,'Plano de Contas e De-Para'!$B31,'Parte 1'!G$10:G$19,"Sim")</f>
        <v>0</v>
      </c>
      <c r="I31" s="113">
        <f>SUMIFS('Parte 1'!$R$10:$R$19,'Parte 1'!$A$10:$A$19,'Plano de Contas e De-Para'!$B31,'Parte 1'!H$10:H$19,"Sim")</f>
        <v>0</v>
      </c>
      <c r="J31" s="113">
        <f>SUMIFS('Parte 1'!$R$10:$R$19,'Parte 1'!$A$10:$A$19,'Plano de Contas e De-Para'!$B31,'Parte 1'!I$10:I$19,"Sim")</f>
        <v>0</v>
      </c>
      <c r="K31" s="113">
        <f>SUMIFS('Parte 1'!$R$10:$R$19,'Parte 1'!$A$10:$A$19,'Plano de Contas e De-Para'!$B31,'Parte 1'!J$10:J$19,"Sim")</f>
        <v>0</v>
      </c>
      <c r="L31" s="113">
        <f>SUMIFS('Parte 1'!$R$10:$R$19,'Parte 1'!$A$10:$A$19,'Plano de Contas e De-Para'!$B31,'Parte 1'!K$10:K$19,"Sim")</f>
        <v>0</v>
      </c>
      <c r="M31" s="113">
        <f>SUMIFS('Parte 1'!$R$10:$R$19,'Parte 1'!$A$10:$A$19,'Plano de Contas e De-Para'!$B31,'Parte 1'!L$10:L$19,"Sim")</f>
        <v>0</v>
      </c>
      <c r="N31" s="113">
        <f>SUMIFS('Parte 1'!$R$10:$R$19,'Parte 1'!$A$10:$A$19,'Plano de Contas e De-Para'!$B31,'Parte 1'!M$10:M$19,"Sim")</f>
        <v>0</v>
      </c>
      <c r="O31" s="113">
        <f>SUMIFS('Parte 1'!$R$10:$R$19,'Parte 1'!$A$10:$A$19,'Plano de Contas e De-Para'!$B31,'Parte 1'!N$10:N$19,"Sim")</f>
        <v>0</v>
      </c>
      <c r="P31" s="220">
        <f t="shared" si="0"/>
        <v>0</v>
      </c>
    </row>
    <row r="32" spans="1:16" x14ac:dyDescent="0.2">
      <c r="A32" s="112" t="s">
        <v>395</v>
      </c>
      <c r="B32" s="119" t="s">
        <v>398</v>
      </c>
      <c r="C32" s="112" t="s">
        <v>328</v>
      </c>
      <c r="D32" s="113">
        <f>SUMIFS('Parte 1'!$R$10:$R$19,'Parte 1'!$A$10:$A$19,'Plano de Contas e De-Para'!$B32,'Parte 1'!C$10:C$19,"Sim")</f>
        <v>0</v>
      </c>
      <c r="E32" s="113">
        <f>SUMIFS('Parte 1'!$R$10:$R$19,'Parte 1'!$A$10:$A$19,'Plano de Contas e De-Para'!$B32,'Parte 1'!D$10:D$19,"Sim")</f>
        <v>0</v>
      </c>
      <c r="F32" s="113">
        <f>SUMIFS('Parte 1'!$R$10:$R$19,'Parte 1'!$A$10:$A$19,'Plano de Contas e De-Para'!$B32,'Parte 1'!E$10:E$19,"Sim")</f>
        <v>0</v>
      </c>
      <c r="G32" s="113">
        <f>SUMIFS('Parte 1'!$R$10:$R$19,'Parte 1'!$A$10:$A$19,'Plano de Contas e De-Para'!$B32,'Parte 1'!F$10:F$19,"Sim")</f>
        <v>0</v>
      </c>
      <c r="H32" s="113">
        <f>SUMIFS('Parte 1'!$R$10:$R$19,'Parte 1'!$A$10:$A$19,'Plano de Contas e De-Para'!$B32,'Parte 1'!G$10:G$19,"Sim")</f>
        <v>0</v>
      </c>
      <c r="I32" s="113">
        <f>SUMIFS('Parte 1'!$R$10:$R$19,'Parte 1'!$A$10:$A$19,'Plano de Contas e De-Para'!$B32,'Parte 1'!H$10:H$19,"Sim")</f>
        <v>0</v>
      </c>
      <c r="J32" s="113">
        <f>SUMIFS('Parte 1'!$R$10:$R$19,'Parte 1'!$A$10:$A$19,'Plano de Contas e De-Para'!$B32,'Parte 1'!I$10:I$19,"Sim")</f>
        <v>0</v>
      </c>
      <c r="K32" s="113">
        <f>SUMIFS('Parte 1'!$R$10:$R$19,'Parte 1'!$A$10:$A$19,'Plano de Contas e De-Para'!$B32,'Parte 1'!J$10:J$19,"Sim")</f>
        <v>0</v>
      </c>
      <c r="L32" s="113">
        <f>SUMIFS('Parte 1'!$R$10:$R$19,'Parte 1'!$A$10:$A$19,'Plano de Contas e De-Para'!$B32,'Parte 1'!K$10:K$19,"Sim")</f>
        <v>0</v>
      </c>
      <c r="M32" s="113">
        <f>SUMIFS('Parte 1'!$R$10:$R$19,'Parte 1'!$A$10:$A$19,'Plano de Contas e De-Para'!$B32,'Parte 1'!L$10:L$19,"Sim")</f>
        <v>0</v>
      </c>
      <c r="N32" s="113">
        <f>SUMIFS('Parte 1'!$R$10:$R$19,'Parte 1'!$A$10:$A$19,'Plano de Contas e De-Para'!$B32,'Parte 1'!M$10:M$19,"Sim")</f>
        <v>0</v>
      </c>
      <c r="O32" s="113">
        <f>SUMIFS('Parte 1'!$R$10:$R$19,'Parte 1'!$A$10:$A$19,'Plano de Contas e De-Para'!$B32,'Parte 1'!N$10:N$19,"Sim")</f>
        <v>0</v>
      </c>
      <c r="P32" s="220">
        <f t="shared" si="0"/>
        <v>0</v>
      </c>
    </row>
    <row r="33" spans="1:16" x14ac:dyDescent="0.2">
      <c r="A33" s="112" t="s">
        <v>395</v>
      </c>
      <c r="B33" s="119" t="s">
        <v>399</v>
      </c>
      <c r="C33" s="112" t="s">
        <v>324</v>
      </c>
      <c r="D33" s="113">
        <f>SUMIFS('Parte 1'!$R$10:$R$19,'Parte 1'!$A$10:$A$19,'Plano de Contas e De-Para'!$B33,'Parte 1'!C$10:C$19,"Sim")</f>
        <v>0</v>
      </c>
      <c r="E33" s="113">
        <f>SUMIFS('Parte 1'!$R$10:$R$19,'Parte 1'!$A$10:$A$19,'Plano de Contas e De-Para'!$B33,'Parte 1'!D$10:D$19,"Sim")</f>
        <v>0</v>
      </c>
      <c r="F33" s="113">
        <f>SUMIFS('Parte 1'!$R$10:$R$19,'Parte 1'!$A$10:$A$19,'Plano de Contas e De-Para'!$B33,'Parte 1'!E$10:E$19,"Sim")</f>
        <v>0</v>
      </c>
      <c r="G33" s="113">
        <f>SUMIFS('Parte 1'!$R$10:$R$19,'Parte 1'!$A$10:$A$19,'Plano de Contas e De-Para'!$B33,'Parte 1'!F$10:F$19,"Sim")</f>
        <v>0</v>
      </c>
      <c r="H33" s="113">
        <f>SUMIFS('Parte 1'!$R$10:$R$19,'Parte 1'!$A$10:$A$19,'Plano de Contas e De-Para'!$B33,'Parte 1'!G$10:G$19,"Sim")</f>
        <v>0</v>
      </c>
      <c r="I33" s="113">
        <f>SUMIFS('Parte 1'!$R$10:$R$19,'Parte 1'!$A$10:$A$19,'Plano de Contas e De-Para'!$B33,'Parte 1'!H$10:H$19,"Sim")</f>
        <v>0</v>
      </c>
      <c r="J33" s="113">
        <f>SUMIFS('Parte 1'!$R$10:$R$19,'Parte 1'!$A$10:$A$19,'Plano de Contas e De-Para'!$B33,'Parte 1'!I$10:I$19,"Sim")</f>
        <v>0</v>
      </c>
      <c r="K33" s="113">
        <f>SUMIFS('Parte 1'!$R$10:$R$19,'Parte 1'!$A$10:$A$19,'Plano de Contas e De-Para'!$B33,'Parte 1'!J$10:J$19,"Sim")</f>
        <v>0</v>
      </c>
      <c r="L33" s="113">
        <f>SUMIFS('Parte 1'!$R$10:$R$19,'Parte 1'!$A$10:$A$19,'Plano de Contas e De-Para'!$B33,'Parte 1'!K$10:K$19,"Sim")</f>
        <v>0</v>
      </c>
      <c r="M33" s="113">
        <f>SUMIFS('Parte 1'!$R$10:$R$19,'Parte 1'!$A$10:$A$19,'Plano de Contas e De-Para'!$B33,'Parte 1'!L$10:L$19,"Sim")</f>
        <v>0</v>
      </c>
      <c r="N33" s="113">
        <f>SUMIFS('Parte 1'!$R$10:$R$19,'Parte 1'!$A$10:$A$19,'Plano de Contas e De-Para'!$B33,'Parte 1'!M$10:M$19,"Sim")</f>
        <v>0</v>
      </c>
      <c r="O33" s="113">
        <f>SUMIFS('Parte 1'!$R$10:$R$19,'Parte 1'!$A$10:$A$19,'Plano de Contas e De-Para'!$B33,'Parte 1'!N$10:N$19,"Sim")</f>
        <v>0</v>
      </c>
      <c r="P33" s="220">
        <f t="shared" si="0"/>
        <v>0</v>
      </c>
    </row>
    <row r="34" spans="1:16" x14ac:dyDescent="0.2">
      <c r="A34" s="112" t="s">
        <v>395</v>
      </c>
      <c r="B34" s="119" t="s">
        <v>404</v>
      </c>
      <c r="C34" s="112" t="s">
        <v>328</v>
      </c>
      <c r="D34" s="113">
        <f>SUMIFS('Parte 1'!$R$10:$R$19,'Parte 1'!$A$10:$A$19,'Plano de Contas e De-Para'!$B34,'Parte 1'!C$10:C$19,"Sim")</f>
        <v>0</v>
      </c>
      <c r="E34" s="113">
        <f>SUMIFS('Parte 1'!$R$10:$R$19,'Parte 1'!$A$10:$A$19,'Plano de Contas e De-Para'!$B34,'Parte 1'!D$10:D$19,"Sim")</f>
        <v>0</v>
      </c>
      <c r="F34" s="113">
        <f>SUMIFS('Parte 1'!$R$10:$R$19,'Parte 1'!$A$10:$A$19,'Plano de Contas e De-Para'!$B34,'Parte 1'!E$10:E$19,"Sim")</f>
        <v>0</v>
      </c>
      <c r="G34" s="113">
        <f>SUMIFS('Parte 1'!$R$10:$R$19,'Parte 1'!$A$10:$A$19,'Plano de Contas e De-Para'!$B34,'Parte 1'!F$10:F$19,"Sim")</f>
        <v>0</v>
      </c>
      <c r="H34" s="113">
        <f>SUMIFS('Parte 1'!$R$10:$R$19,'Parte 1'!$A$10:$A$19,'Plano de Contas e De-Para'!$B34,'Parte 1'!G$10:G$19,"Sim")</f>
        <v>0</v>
      </c>
      <c r="I34" s="113">
        <f>SUMIFS('Parte 1'!$R$10:$R$19,'Parte 1'!$A$10:$A$19,'Plano de Contas e De-Para'!$B34,'Parte 1'!H$10:H$19,"Sim")</f>
        <v>0</v>
      </c>
      <c r="J34" s="113">
        <f>SUMIFS('Parte 1'!$R$10:$R$19,'Parte 1'!$A$10:$A$19,'Plano de Contas e De-Para'!$B34,'Parte 1'!I$10:I$19,"Sim")</f>
        <v>0</v>
      </c>
      <c r="K34" s="113">
        <f>SUMIFS('Parte 1'!$R$10:$R$19,'Parte 1'!$A$10:$A$19,'Plano de Contas e De-Para'!$B34,'Parte 1'!J$10:J$19,"Sim")</f>
        <v>0</v>
      </c>
      <c r="L34" s="113">
        <f>SUMIFS('Parte 1'!$R$10:$R$19,'Parte 1'!$A$10:$A$19,'Plano de Contas e De-Para'!$B34,'Parte 1'!K$10:K$19,"Sim")</f>
        <v>0</v>
      </c>
      <c r="M34" s="113">
        <f>SUMIFS('Parte 1'!$R$10:$R$19,'Parte 1'!$A$10:$A$19,'Plano de Contas e De-Para'!$B34,'Parte 1'!L$10:L$19,"Sim")</f>
        <v>0</v>
      </c>
      <c r="N34" s="113">
        <f>SUMIFS('Parte 1'!$R$10:$R$19,'Parte 1'!$A$10:$A$19,'Plano de Contas e De-Para'!$B34,'Parte 1'!M$10:M$19,"Sim")</f>
        <v>0</v>
      </c>
      <c r="O34" s="113">
        <f>SUMIFS('Parte 1'!$R$10:$R$19,'Parte 1'!$A$10:$A$19,'Plano de Contas e De-Para'!$B34,'Parte 1'!N$10:N$19,"Sim")</f>
        <v>0</v>
      </c>
      <c r="P34" s="220">
        <f t="shared" si="0"/>
        <v>0</v>
      </c>
    </row>
    <row r="35" spans="1:16" x14ac:dyDescent="0.2">
      <c r="A35" s="112" t="s">
        <v>395</v>
      </c>
      <c r="B35" s="119" t="s">
        <v>407</v>
      </c>
      <c r="C35" s="112" t="s">
        <v>328</v>
      </c>
      <c r="D35" s="113">
        <f>SUMIFS('Parte 1'!$R$10:$R$19,'Parte 1'!$A$10:$A$19,'Plano de Contas e De-Para'!$B35,'Parte 1'!C$10:C$19,"Sim")</f>
        <v>0</v>
      </c>
      <c r="E35" s="113">
        <f>SUMIFS('Parte 1'!$R$10:$R$19,'Parte 1'!$A$10:$A$19,'Plano de Contas e De-Para'!$B35,'Parte 1'!D$10:D$19,"Sim")</f>
        <v>0</v>
      </c>
      <c r="F35" s="113">
        <f>SUMIFS('Parte 1'!$R$10:$R$19,'Parte 1'!$A$10:$A$19,'Plano de Contas e De-Para'!$B35,'Parte 1'!E$10:E$19,"Sim")</f>
        <v>0</v>
      </c>
      <c r="G35" s="113">
        <f>SUMIFS('Parte 1'!$R$10:$R$19,'Parte 1'!$A$10:$A$19,'Plano de Contas e De-Para'!$B35,'Parte 1'!F$10:F$19,"Sim")</f>
        <v>0</v>
      </c>
      <c r="H35" s="113">
        <f>SUMIFS('Parte 1'!$R$10:$R$19,'Parte 1'!$A$10:$A$19,'Plano de Contas e De-Para'!$B35,'Parte 1'!G$10:G$19,"Sim")</f>
        <v>0</v>
      </c>
      <c r="I35" s="113">
        <f>SUMIFS('Parte 1'!$R$10:$R$19,'Parte 1'!$A$10:$A$19,'Plano de Contas e De-Para'!$B35,'Parte 1'!H$10:H$19,"Sim")</f>
        <v>0</v>
      </c>
      <c r="J35" s="113">
        <f>SUMIFS('Parte 1'!$R$10:$R$19,'Parte 1'!$A$10:$A$19,'Plano de Contas e De-Para'!$B35,'Parte 1'!I$10:I$19,"Sim")</f>
        <v>0</v>
      </c>
      <c r="K35" s="113">
        <f>SUMIFS('Parte 1'!$R$10:$R$19,'Parte 1'!$A$10:$A$19,'Plano de Contas e De-Para'!$B35,'Parte 1'!J$10:J$19,"Sim")</f>
        <v>0</v>
      </c>
      <c r="L35" s="113">
        <f>SUMIFS('Parte 1'!$R$10:$R$19,'Parte 1'!$A$10:$A$19,'Plano de Contas e De-Para'!$B35,'Parte 1'!K$10:K$19,"Sim")</f>
        <v>0</v>
      </c>
      <c r="M35" s="113">
        <f>SUMIFS('Parte 1'!$R$10:$R$19,'Parte 1'!$A$10:$A$19,'Plano de Contas e De-Para'!$B35,'Parte 1'!L$10:L$19,"Sim")</f>
        <v>0</v>
      </c>
      <c r="N35" s="113">
        <f>SUMIFS('Parte 1'!$R$10:$R$19,'Parte 1'!$A$10:$A$19,'Plano de Contas e De-Para'!$B35,'Parte 1'!M$10:M$19,"Sim")</f>
        <v>0</v>
      </c>
      <c r="O35" s="113">
        <f>SUMIFS('Parte 1'!$R$10:$R$19,'Parte 1'!$A$10:$A$19,'Plano de Contas e De-Para'!$B35,'Parte 1'!N$10:N$19,"Sim")</f>
        <v>0</v>
      </c>
      <c r="P35" s="220">
        <f t="shared" si="0"/>
        <v>0</v>
      </c>
    </row>
    <row r="36" spans="1:16" x14ac:dyDescent="0.2">
      <c r="A36" s="112" t="s">
        <v>395</v>
      </c>
      <c r="B36" s="119" t="s">
        <v>408</v>
      </c>
      <c r="C36" s="112" t="s">
        <v>328</v>
      </c>
      <c r="D36" s="113">
        <f>SUMIFS('Parte 1'!$R$10:$R$19,'Parte 1'!$A$10:$A$19,'Plano de Contas e De-Para'!$B36,'Parte 1'!C$10:C$19,"Sim")</f>
        <v>0</v>
      </c>
      <c r="E36" s="113">
        <f>SUMIFS('Parte 1'!$R$10:$R$19,'Parte 1'!$A$10:$A$19,'Plano de Contas e De-Para'!$B36,'Parte 1'!D$10:D$19,"Sim")</f>
        <v>0</v>
      </c>
      <c r="F36" s="113">
        <f>SUMIFS('Parte 1'!$R$10:$R$19,'Parte 1'!$A$10:$A$19,'Plano de Contas e De-Para'!$B36,'Parte 1'!E$10:E$19,"Sim")</f>
        <v>0</v>
      </c>
      <c r="G36" s="113">
        <f>SUMIFS('Parte 1'!$R$10:$R$19,'Parte 1'!$A$10:$A$19,'Plano de Contas e De-Para'!$B36,'Parte 1'!F$10:F$19,"Sim")</f>
        <v>0</v>
      </c>
      <c r="H36" s="113">
        <f>SUMIFS('Parte 1'!$R$10:$R$19,'Parte 1'!$A$10:$A$19,'Plano de Contas e De-Para'!$B36,'Parte 1'!G$10:G$19,"Sim")</f>
        <v>0</v>
      </c>
      <c r="I36" s="113">
        <f>SUMIFS('Parte 1'!$R$10:$R$19,'Parte 1'!$A$10:$A$19,'Plano de Contas e De-Para'!$B36,'Parte 1'!H$10:H$19,"Sim")</f>
        <v>0</v>
      </c>
      <c r="J36" s="113">
        <f>SUMIFS('Parte 1'!$R$10:$R$19,'Parte 1'!$A$10:$A$19,'Plano de Contas e De-Para'!$B36,'Parte 1'!I$10:I$19,"Sim")</f>
        <v>0</v>
      </c>
      <c r="K36" s="113">
        <f>SUMIFS('Parte 1'!$R$10:$R$19,'Parte 1'!$A$10:$A$19,'Plano de Contas e De-Para'!$B36,'Parte 1'!J$10:J$19,"Sim")</f>
        <v>0</v>
      </c>
      <c r="L36" s="113">
        <f>SUMIFS('Parte 1'!$R$10:$R$19,'Parte 1'!$A$10:$A$19,'Plano de Contas e De-Para'!$B36,'Parte 1'!K$10:K$19,"Sim")</f>
        <v>0</v>
      </c>
      <c r="M36" s="113">
        <f>SUMIFS('Parte 1'!$R$10:$R$19,'Parte 1'!$A$10:$A$19,'Plano de Contas e De-Para'!$B36,'Parte 1'!L$10:L$19,"Sim")</f>
        <v>0</v>
      </c>
      <c r="N36" s="113">
        <f>SUMIFS('Parte 1'!$R$10:$R$19,'Parte 1'!$A$10:$A$19,'Plano de Contas e De-Para'!$B36,'Parte 1'!M$10:M$19,"Sim")</f>
        <v>0</v>
      </c>
      <c r="O36" s="113">
        <f>SUMIFS('Parte 1'!$R$10:$R$19,'Parte 1'!$A$10:$A$19,'Plano de Contas e De-Para'!$B36,'Parte 1'!N$10:N$19,"Sim")</f>
        <v>0</v>
      </c>
      <c r="P36" s="220">
        <f t="shared" si="0"/>
        <v>0</v>
      </c>
    </row>
    <row r="37" spans="1:16" x14ac:dyDescent="0.2">
      <c r="A37" s="112" t="s">
        <v>395</v>
      </c>
      <c r="B37" s="119" t="s">
        <v>421</v>
      </c>
      <c r="C37" s="112" t="s">
        <v>328</v>
      </c>
      <c r="D37" s="113">
        <f>SUMIFS('Parte 1'!$R$10:$R$19,'Parte 1'!$A$10:$A$19,'Plano de Contas e De-Para'!$B37,'Parte 1'!C$10:C$19,"Sim")</f>
        <v>0</v>
      </c>
      <c r="E37" s="113">
        <f>SUMIFS('Parte 1'!$R$10:$R$19,'Parte 1'!$A$10:$A$19,'Plano de Contas e De-Para'!$B37,'Parte 1'!D$10:D$19,"Sim")</f>
        <v>0</v>
      </c>
      <c r="F37" s="113">
        <f>SUMIFS('Parte 1'!$R$10:$R$19,'Parte 1'!$A$10:$A$19,'Plano de Contas e De-Para'!$B37,'Parte 1'!E$10:E$19,"Sim")</f>
        <v>0</v>
      </c>
      <c r="G37" s="113">
        <f>SUMIFS('Parte 1'!$R$10:$R$19,'Parte 1'!$A$10:$A$19,'Plano de Contas e De-Para'!$B37,'Parte 1'!F$10:F$19,"Sim")</f>
        <v>0</v>
      </c>
      <c r="H37" s="113">
        <f>SUMIFS('Parte 1'!$R$10:$R$19,'Parte 1'!$A$10:$A$19,'Plano de Contas e De-Para'!$B37,'Parte 1'!G$10:G$19,"Sim")</f>
        <v>0</v>
      </c>
      <c r="I37" s="113">
        <f>SUMIFS('Parte 1'!$R$10:$R$19,'Parte 1'!$A$10:$A$19,'Plano de Contas e De-Para'!$B37,'Parte 1'!H$10:H$19,"Sim")</f>
        <v>0</v>
      </c>
      <c r="J37" s="113">
        <f>SUMIFS('Parte 1'!$R$10:$R$19,'Parte 1'!$A$10:$A$19,'Plano de Contas e De-Para'!$B37,'Parte 1'!I$10:I$19,"Sim")</f>
        <v>0</v>
      </c>
      <c r="K37" s="113">
        <f>SUMIFS('Parte 1'!$R$10:$R$19,'Parte 1'!$A$10:$A$19,'Plano de Contas e De-Para'!$B37,'Parte 1'!J$10:J$19,"Sim")</f>
        <v>0</v>
      </c>
      <c r="L37" s="113">
        <f>SUMIFS('Parte 1'!$R$10:$R$19,'Parte 1'!$A$10:$A$19,'Plano de Contas e De-Para'!$B37,'Parte 1'!K$10:K$19,"Sim")</f>
        <v>0</v>
      </c>
      <c r="M37" s="113">
        <f>SUMIFS('Parte 1'!$R$10:$R$19,'Parte 1'!$A$10:$A$19,'Plano de Contas e De-Para'!$B37,'Parte 1'!L$10:L$19,"Sim")</f>
        <v>0</v>
      </c>
      <c r="N37" s="113">
        <f>SUMIFS('Parte 1'!$R$10:$R$19,'Parte 1'!$A$10:$A$19,'Plano de Contas e De-Para'!$B37,'Parte 1'!M$10:M$19,"Sim")</f>
        <v>0</v>
      </c>
      <c r="O37" s="113">
        <f>SUMIFS('Parte 1'!$R$10:$R$19,'Parte 1'!$A$10:$A$19,'Plano de Contas e De-Para'!$B37,'Parte 1'!N$10:N$19,"Sim")</f>
        <v>0</v>
      </c>
      <c r="P37" s="220">
        <f t="shared" si="0"/>
        <v>0</v>
      </c>
    </row>
    <row r="38" spans="1:16" x14ac:dyDescent="0.2">
      <c r="A38" s="112" t="s">
        <v>395</v>
      </c>
      <c r="B38" s="119" t="s">
        <v>424</v>
      </c>
      <c r="C38" s="112" t="s">
        <v>288</v>
      </c>
      <c r="D38" s="113">
        <f>SUMIFS('Parte 1'!$R$10:$R$19,'Parte 1'!$A$10:$A$19,'Plano de Contas e De-Para'!$B38,'Parte 1'!C$10:C$19,"Sim")</f>
        <v>0</v>
      </c>
      <c r="E38" s="113">
        <f>SUMIFS('Parte 1'!$R$10:$R$19,'Parte 1'!$A$10:$A$19,'Plano de Contas e De-Para'!$B38,'Parte 1'!D$10:D$19,"Sim")</f>
        <v>0</v>
      </c>
      <c r="F38" s="113">
        <f>SUMIFS('Parte 1'!$R$10:$R$19,'Parte 1'!$A$10:$A$19,'Plano de Contas e De-Para'!$B38,'Parte 1'!E$10:E$19,"Sim")</f>
        <v>0</v>
      </c>
      <c r="G38" s="113">
        <f>SUMIFS('Parte 1'!$R$10:$R$19,'Parte 1'!$A$10:$A$19,'Plano de Contas e De-Para'!$B38,'Parte 1'!F$10:F$19,"Sim")</f>
        <v>0</v>
      </c>
      <c r="H38" s="113">
        <f>SUMIFS('Parte 1'!$R$10:$R$19,'Parte 1'!$A$10:$A$19,'Plano de Contas e De-Para'!$B38,'Parte 1'!G$10:G$19,"Sim")</f>
        <v>0</v>
      </c>
      <c r="I38" s="113">
        <f>SUMIFS('Parte 1'!$R$10:$R$19,'Parte 1'!$A$10:$A$19,'Plano de Contas e De-Para'!$B38,'Parte 1'!H$10:H$19,"Sim")</f>
        <v>0</v>
      </c>
      <c r="J38" s="113">
        <f>SUMIFS('Parte 1'!$R$10:$R$19,'Parte 1'!$A$10:$A$19,'Plano de Contas e De-Para'!$B38,'Parte 1'!I$10:I$19,"Sim")</f>
        <v>0</v>
      </c>
      <c r="K38" s="113">
        <f>SUMIFS('Parte 1'!$R$10:$R$19,'Parte 1'!$A$10:$A$19,'Plano de Contas e De-Para'!$B38,'Parte 1'!J$10:J$19,"Sim")</f>
        <v>0</v>
      </c>
      <c r="L38" s="113">
        <f>SUMIFS('Parte 1'!$R$10:$R$19,'Parte 1'!$A$10:$A$19,'Plano de Contas e De-Para'!$B38,'Parte 1'!K$10:K$19,"Sim")</f>
        <v>0</v>
      </c>
      <c r="M38" s="113">
        <f>SUMIFS('Parte 1'!$R$10:$R$19,'Parte 1'!$A$10:$A$19,'Plano de Contas e De-Para'!$B38,'Parte 1'!L$10:L$19,"Sim")</f>
        <v>0</v>
      </c>
      <c r="N38" s="113">
        <f>SUMIFS('Parte 1'!$R$10:$R$19,'Parte 1'!$A$10:$A$19,'Plano de Contas e De-Para'!$B38,'Parte 1'!M$10:M$19,"Sim")</f>
        <v>0</v>
      </c>
      <c r="O38" s="113">
        <f>SUMIFS('Parte 1'!$R$10:$R$19,'Parte 1'!$A$10:$A$19,'Plano de Contas e De-Para'!$B38,'Parte 1'!N$10:N$19,"Sim")</f>
        <v>0</v>
      </c>
      <c r="P38" s="220">
        <f t="shared" si="0"/>
        <v>0</v>
      </c>
    </row>
    <row r="39" spans="1:16" x14ac:dyDescent="0.2">
      <c r="A39" s="112" t="s">
        <v>395</v>
      </c>
      <c r="B39" s="119" t="s">
        <v>425</v>
      </c>
      <c r="C39" s="112" t="s">
        <v>287</v>
      </c>
      <c r="D39" s="113">
        <f>SUMIFS('Parte 1'!$R$10:$R$19,'Parte 1'!$A$10:$A$19,'Plano de Contas e De-Para'!$B39,'Parte 1'!C$10:C$19,"Sim")</f>
        <v>0</v>
      </c>
      <c r="E39" s="113">
        <f>SUMIFS('Parte 1'!$R$10:$R$19,'Parte 1'!$A$10:$A$19,'Plano de Contas e De-Para'!$B39,'Parte 1'!D$10:D$19,"Sim")</f>
        <v>0</v>
      </c>
      <c r="F39" s="113">
        <f>SUMIFS('Parte 1'!$R$10:$R$19,'Parte 1'!$A$10:$A$19,'Plano de Contas e De-Para'!$B39,'Parte 1'!E$10:E$19,"Sim")</f>
        <v>0</v>
      </c>
      <c r="G39" s="113">
        <f>SUMIFS('Parte 1'!$R$10:$R$19,'Parte 1'!$A$10:$A$19,'Plano de Contas e De-Para'!$B39,'Parte 1'!F$10:F$19,"Sim")</f>
        <v>0</v>
      </c>
      <c r="H39" s="113">
        <f>SUMIFS('Parte 1'!$R$10:$R$19,'Parte 1'!$A$10:$A$19,'Plano de Contas e De-Para'!$B39,'Parte 1'!G$10:G$19,"Sim")</f>
        <v>0</v>
      </c>
      <c r="I39" s="113">
        <f>SUMIFS('Parte 1'!$R$10:$R$19,'Parte 1'!$A$10:$A$19,'Plano de Contas e De-Para'!$B39,'Parte 1'!H$10:H$19,"Sim")</f>
        <v>0</v>
      </c>
      <c r="J39" s="113">
        <f>SUMIFS('Parte 1'!$R$10:$R$19,'Parte 1'!$A$10:$A$19,'Plano de Contas e De-Para'!$B39,'Parte 1'!I$10:I$19,"Sim")</f>
        <v>0</v>
      </c>
      <c r="K39" s="113">
        <f>SUMIFS('Parte 1'!$R$10:$R$19,'Parte 1'!$A$10:$A$19,'Plano de Contas e De-Para'!$B39,'Parte 1'!J$10:J$19,"Sim")</f>
        <v>0</v>
      </c>
      <c r="L39" s="113">
        <f>SUMIFS('Parte 1'!$R$10:$R$19,'Parte 1'!$A$10:$A$19,'Plano de Contas e De-Para'!$B39,'Parte 1'!K$10:K$19,"Sim")</f>
        <v>0</v>
      </c>
      <c r="M39" s="113">
        <f>SUMIFS('Parte 1'!$R$10:$R$19,'Parte 1'!$A$10:$A$19,'Plano de Contas e De-Para'!$B39,'Parte 1'!L$10:L$19,"Sim")</f>
        <v>0</v>
      </c>
      <c r="N39" s="113">
        <f>SUMIFS('Parte 1'!$R$10:$R$19,'Parte 1'!$A$10:$A$19,'Plano de Contas e De-Para'!$B39,'Parte 1'!M$10:M$19,"Sim")</f>
        <v>0</v>
      </c>
      <c r="O39" s="113">
        <f>SUMIFS('Parte 1'!$R$10:$R$19,'Parte 1'!$A$10:$A$19,'Plano de Contas e De-Para'!$B39,'Parte 1'!N$10:N$19,"Sim")</f>
        <v>0</v>
      </c>
      <c r="P39" s="220">
        <f t="shared" si="0"/>
        <v>0</v>
      </c>
    </row>
    <row r="40" spans="1:16" x14ac:dyDescent="0.2">
      <c r="A40" s="112" t="s">
        <v>395</v>
      </c>
      <c r="B40" s="119" t="s">
        <v>427</v>
      </c>
      <c r="C40" s="112" t="s">
        <v>288</v>
      </c>
      <c r="D40" s="113">
        <f>SUMIFS('Parte 1'!$R$10:$R$19,'Parte 1'!$A$10:$A$19,'Plano de Contas e De-Para'!$B40,'Parte 1'!C$10:C$19,"Sim")</f>
        <v>0</v>
      </c>
      <c r="E40" s="113">
        <f>SUMIFS('Parte 1'!$R$10:$R$19,'Parte 1'!$A$10:$A$19,'Plano de Contas e De-Para'!$B40,'Parte 1'!D$10:D$19,"Sim")</f>
        <v>0</v>
      </c>
      <c r="F40" s="113">
        <f>SUMIFS('Parte 1'!$R$10:$R$19,'Parte 1'!$A$10:$A$19,'Plano de Contas e De-Para'!$B40,'Parte 1'!E$10:E$19,"Sim")</f>
        <v>0</v>
      </c>
      <c r="G40" s="113">
        <f>SUMIFS('Parte 1'!$R$10:$R$19,'Parte 1'!$A$10:$A$19,'Plano de Contas e De-Para'!$B40,'Parte 1'!F$10:F$19,"Sim")</f>
        <v>0</v>
      </c>
      <c r="H40" s="113">
        <f>SUMIFS('Parte 1'!$R$10:$R$19,'Parte 1'!$A$10:$A$19,'Plano de Contas e De-Para'!$B40,'Parte 1'!G$10:G$19,"Sim")</f>
        <v>0</v>
      </c>
      <c r="I40" s="113">
        <f>SUMIFS('Parte 1'!$R$10:$R$19,'Parte 1'!$A$10:$A$19,'Plano de Contas e De-Para'!$B40,'Parte 1'!H$10:H$19,"Sim")</f>
        <v>0</v>
      </c>
      <c r="J40" s="113">
        <f>SUMIFS('Parte 1'!$R$10:$R$19,'Parte 1'!$A$10:$A$19,'Plano de Contas e De-Para'!$B40,'Parte 1'!I$10:I$19,"Sim")</f>
        <v>0</v>
      </c>
      <c r="K40" s="113">
        <f>SUMIFS('Parte 1'!$R$10:$R$19,'Parte 1'!$A$10:$A$19,'Plano de Contas e De-Para'!$B40,'Parte 1'!J$10:J$19,"Sim")</f>
        <v>0</v>
      </c>
      <c r="L40" s="113">
        <f>SUMIFS('Parte 1'!$R$10:$R$19,'Parte 1'!$A$10:$A$19,'Plano de Contas e De-Para'!$B40,'Parte 1'!K$10:K$19,"Sim")</f>
        <v>0</v>
      </c>
      <c r="M40" s="113">
        <f>SUMIFS('Parte 1'!$R$10:$R$19,'Parte 1'!$A$10:$A$19,'Plano de Contas e De-Para'!$B40,'Parte 1'!L$10:L$19,"Sim")</f>
        <v>0</v>
      </c>
      <c r="N40" s="113">
        <f>SUMIFS('Parte 1'!$R$10:$R$19,'Parte 1'!$A$10:$A$19,'Plano de Contas e De-Para'!$B40,'Parte 1'!M$10:M$19,"Sim")</f>
        <v>0</v>
      </c>
      <c r="O40" s="113">
        <f>SUMIFS('Parte 1'!$R$10:$R$19,'Parte 1'!$A$10:$A$19,'Plano de Contas e De-Para'!$B40,'Parte 1'!N$10:N$19,"Sim")</f>
        <v>0</v>
      </c>
      <c r="P40" s="220">
        <f t="shared" si="0"/>
        <v>0</v>
      </c>
    </row>
    <row r="41" spans="1:16" x14ac:dyDescent="0.2">
      <c r="A41" s="112" t="s">
        <v>395</v>
      </c>
      <c r="B41" s="119" t="s">
        <v>428</v>
      </c>
      <c r="C41" s="112" t="s">
        <v>290</v>
      </c>
      <c r="D41" s="113">
        <f>SUMIFS('Parte 1'!$R$10:$R$19,'Parte 1'!$A$10:$A$19,'Plano de Contas e De-Para'!$B41,'Parte 1'!C$10:C$19,"Sim")</f>
        <v>0</v>
      </c>
      <c r="E41" s="113">
        <f>SUMIFS('Parte 1'!$R$10:$R$19,'Parte 1'!$A$10:$A$19,'Plano de Contas e De-Para'!$B41,'Parte 1'!D$10:D$19,"Sim")</f>
        <v>0</v>
      </c>
      <c r="F41" s="113">
        <f>SUMIFS('Parte 1'!$R$10:$R$19,'Parte 1'!$A$10:$A$19,'Plano de Contas e De-Para'!$B41,'Parte 1'!E$10:E$19,"Sim")</f>
        <v>0</v>
      </c>
      <c r="G41" s="113">
        <f>SUMIFS('Parte 1'!$R$10:$R$19,'Parte 1'!$A$10:$A$19,'Plano de Contas e De-Para'!$B41,'Parte 1'!F$10:F$19,"Sim")</f>
        <v>0</v>
      </c>
      <c r="H41" s="113">
        <f>SUMIFS('Parte 1'!$R$10:$R$19,'Parte 1'!$A$10:$A$19,'Plano de Contas e De-Para'!$B41,'Parte 1'!G$10:G$19,"Sim")</f>
        <v>0</v>
      </c>
      <c r="I41" s="113">
        <f>SUMIFS('Parte 1'!$R$10:$R$19,'Parte 1'!$A$10:$A$19,'Plano de Contas e De-Para'!$B41,'Parte 1'!H$10:H$19,"Sim")</f>
        <v>0</v>
      </c>
      <c r="J41" s="113">
        <f>SUMIFS('Parte 1'!$R$10:$R$19,'Parte 1'!$A$10:$A$19,'Plano de Contas e De-Para'!$B41,'Parte 1'!I$10:I$19,"Sim")</f>
        <v>0</v>
      </c>
      <c r="K41" s="113">
        <f>SUMIFS('Parte 1'!$R$10:$R$19,'Parte 1'!$A$10:$A$19,'Plano de Contas e De-Para'!$B41,'Parte 1'!J$10:J$19,"Sim")</f>
        <v>0</v>
      </c>
      <c r="L41" s="113">
        <f>SUMIFS('Parte 1'!$R$10:$R$19,'Parte 1'!$A$10:$A$19,'Plano de Contas e De-Para'!$B41,'Parte 1'!K$10:K$19,"Sim")</f>
        <v>0</v>
      </c>
      <c r="M41" s="113">
        <f>SUMIFS('Parte 1'!$R$10:$R$19,'Parte 1'!$A$10:$A$19,'Plano de Contas e De-Para'!$B41,'Parte 1'!L$10:L$19,"Sim")</f>
        <v>0</v>
      </c>
      <c r="N41" s="113">
        <f>SUMIFS('Parte 1'!$R$10:$R$19,'Parte 1'!$A$10:$A$19,'Plano de Contas e De-Para'!$B41,'Parte 1'!M$10:M$19,"Sim")</f>
        <v>0</v>
      </c>
      <c r="O41" s="113">
        <f>SUMIFS('Parte 1'!$R$10:$R$19,'Parte 1'!$A$10:$A$19,'Plano de Contas e De-Para'!$B41,'Parte 1'!N$10:N$19,"Sim")</f>
        <v>0</v>
      </c>
      <c r="P41" s="220">
        <f t="shared" si="0"/>
        <v>0</v>
      </c>
    </row>
    <row r="42" spans="1:16" x14ac:dyDescent="0.2">
      <c r="A42" s="112" t="s">
        <v>395</v>
      </c>
      <c r="B42" s="119" t="s">
        <v>429</v>
      </c>
      <c r="C42" s="112" t="s">
        <v>290</v>
      </c>
      <c r="D42" s="113">
        <f>SUMIFS('Parte 1'!$R$10:$R$19,'Parte 1'!$A$10:$A$19,'Plano de Contas e De-Para'!$B42,'Parte 1'!C$10:C$19,"Sim")</f>
        <v>0</v>
      </c>
      <c r="E42" s="113">
        <f>SUMIFS('Parte 1'!$R$10:$R$19,'Parte 1'!$A$10:$A$19,'Plano de Contas e De-Para'!$B42,'Parte 1'!D$10:D$19,"Sim")</f>
        <v>0</v>
      </c>
      <c r="F42" s="113">
        <f>SUMIFS('Parte 1'!$R$10:$R$19,'Parte 1'!$A$10:$A$19,'Plano de Contas e De-Para'!$B42,'Parte 1'!E$10:E$19,"Sim")</f>
        <v>0</v>
      </c>
      <c r="G42" s="113">
        <f>SUMIFS('Parte 1'!$R$10:$R$19,'Parte 1'!$A$10:$A$19,'Plano de Contas e De-Para'!$B42,'Parte 1'!F$10:F$19,"Sim")</f>
        <v>0</v>
      </c>
      <c r="H42" s="113">
        <f>SUMIFS('Parte 1'!$R$10:$R$19,'Parte 1'!$A$10:$A$19,'Plano de Contas e De-Para'!$B42,'Parte 1'!G$10:G$19,"Sim")</f>
        <v>0</v>
      </c>
      <c r="I42" s="113">
        <f>SUMIFS('Parte 1'!$R$10:$R$19,'Parte 1'!$A$10:$A$19,'Plano de Contas e De-Para'!$B42,'Parte 1'!H$10:H$19,"Sim")</f>
        <v>0</v>
      </c>
      <c r="J42" s="113">
        <f>SUMIFS('Parte 1'!$R$10:$R$19,'Parte 1'!$A$10:$A$19,'Plano de Contas e De-Para'!$B42,'Parte 1'!I$10:I$19,"Sim")</f>
        <v>0</v>
      </c>
      <c r="K42" s="113">
        <f>SUMIFS('Parte 1'!$R$10:$R$19,'Parte 1'!$A$10:$A$19,'Plano de Contas e De-Para'!$B42,'Parte 1'!J$10:J$19,"Sim")</f>
        <v>0</v>
      </c>
      <c r="L42" s="113">
        <f>SUMIFS('Parte 1'!$R$10:$R$19,'Parte 1'!$A$10:$A$19,'Plano de Contas e De-Para'!$B42,'Parte 1'!K$10:K$19,"Sim")</f>
        <v>0</v>
      </c>
      <c r="M42" s="113">
        <f>SUMIFS('Parte 1'!$R$10:$R$19,'Parte 1'!$A$10:$A$19,'Plano de Contas e De-Para'!$B42,'Parte 1'!L$10:L$19,"Sim")</f>
        <v>0</v>
      </c>
      <c r="N42" s="113">
        <f>SUMIFS('Parte 1'!$R$10:$R$19,'Parte 1'!$A$10:$A$19,'Plano de Contas e De-Para'!$B42,'Parte 1'!M$10:M$19,"Sim")</f>
        <v>0</v>
      </c>
      <c r="O42" s="113">
        <f>SUMIFS('Parte 1'!$R$10:$R$19,'Parte 1'!$A$10:$A$19,'Plano de Contas e De-Para'!$B42,'Parte 1'!N$10:N$19,"Sim")</f>
        <v>0</v>
      </c>
      <c r="P42" s="220">
        <f t="shared" si="0"/>
        <v>0</v>
      </c>
    </row>
    <row r="43" spans="1:16" x14ac:dyDescent="0.2">
      <c r="A43" s="112" t="s">
        <v>395</v>
      </c>
      <c r="B43" s="119" t="s">
        <v>430</v>
      </c>
      <c r="C43" s="112" t="s">
        <v>328</v>
      </c>
      <c r="D43" s="113">
        <f>SUMIFS('Parte 1'!$R$10:$R$19,'Parte 1'!$A$10:$A$19,'Plano de Contas e De-Para'!$B43,'Parte 1'!C$10:C$19,"Sim")</f>
        <v>0</v>
      </c>
      <c r="E43" s="113">
        <f>SUMIFS('Parte 1'!$R$10:$R$19,'Parte 1'!$A$10:$A$19,'Plano de Contas e De-Para'!$B43,'Parte 1'!D$10:D$19,"Sim")</f>
        <v>0</v>
      </c>
      <c r="F43" s="113">
        <f>SUMIFS('Parte 1'!$R$10:$R$19,'Parte 1'!$A$10:$A$19,'Plano de Contas e De-Para'!$B43,'Parte 1'!E$10:E$19,"Sim")</f>
        <v>0</v>
      </c>
      <c r="G43" s="113">
        <f>SUMIFS('Parte 1'!$R$10:$R$19,'Parte 1'!$A$10:$A$19,'Plano de Contas e De-Para'!$B43,'Parte 1'!F$10:F$19,"Sim")</f>
        <v>0</v>
      </c>
      <c r="H43" s="113">
        <f>SUMIFS('Parte 1'!$R$10:$R$19,'Parte 1'!$A$10:$A$19,'Plano de Contas e De-Para'!$B43,'Parte 1'!G$10:G$19,"Sim")</f>
        <v>0</v>
      </c>
      <c r="I43" s="113">
        <f>SUMIFS('Parte 1'!$R$10:$R$19,'Parte 1'!$A$10:$A$19,'Plano de Contas e De-Para'!$B43,'Parte 1'!H$10:H$19,"Sim")</f>
        <v>0</v>
      </c>
      <c r="J43" s="113">
        <f>SUMIFS('Parte 1'!$R$10:$R$19,'Parte 1'!$A$10:$A$19,'Plano de Contas e De-Para'!$B43,'Parte 1'!I$10:I$19,"Sim")</f>
        <v>0</v>
      </c>
      <c r="K43" s="113">
        <f>SUMIFS('Parte 1'!$R$10:$R$19,'Parte 1'!$A$10:$A$19,'Plano de Contas e De-Para'!$B43,'Parte 1'!J$10:J$19,"Sim")</f>
        <v>0</v>
      </c>
      <c r="L43" s="113">
        <f>SUMIFS('Parte 1'!$R$10:$R$19,'Parte 1'!$A$10:$A$19,'Plano de Contas e De-Para'!$B43,'Parte 1'!K$10:K$19,"Sim")</f>
        <v>0</v>
      </c>
      <c r="M43" s="113">
        <f>SUMIFS('Parte 1'!$R$10:$R$19,'Parte 1'!$A$10:$A$19,'Plano de Contas e De-Para'!$B43,'Parte 1'!L$10:L$19,"Sim")</f>
        <v>0</v>
      </c>
      <c r="N43" s="113">
        <f>SUMIFS('Parte 1'!$R$10:$R$19,'Parte 1'!$A$10:$A$19,'Plano de Contas e De-Para'!$B43,'Parte 1'!M$10:M$19,"Sim")</f>
        <v>0</v>
      </c>
      <c r="O43" s="113">
        <f>SUMIFS('Parte 1'!$R$10:$R$19,'Parte 1'!$A$10:$A$19,'Plano de Contas e De-Para'!$B43,'Parte 1'!N$10:N$19,"Sim")</f>
        <v>0</v>
      </c>
      <c r="P43" s="220">
        <f t="shared" si="0"/>
        <v>0</v>
      </c>
    </row>
    <row r="44" spans="1:16" x14ac:dyDescent="0.2">
      <c r="A44" s="112" t="s">
        <v>395</v>
      </c>
      <c r="B44" s="119" t="s">
        <v>431</v>
      </c>
      <c r="C44" s="112" t="s">
        <v>328</v>
      </c>
      <c r="D44" s="113">
        <f>SUMIFS('Parte 1'!$R$10:$R$19,'Parte 1'!$A$10:$A$19,'Plano de Contas e De-Para'!$B44,'Parte 1'!C$10:C$19,"Sim")</f>
        <v>0</v>
      </c>
      <c r="E44" s="113">
        <f>SUMIFS('Parte 1'!$R$10:$R$19,'Parte 1'!$A$10:$A$19,'Plano de Contas e De-Para'!$B44,'Parte 1'!D$10:D$19,"Sim")</f>
        <v>0</v>
      </c>
      <c r="F44" s="113">
        <f>SUMIFS('Parte 1'!$R$10:$R$19,'Parte 1'!$A$10:$A$19,'Plano de Contas e De-Para'!$B44,'Parte 1'!E$10:E$19,"Sim")</f>
        <v>0</v>
      </c>
      <c r="G44" s="113">
        <f>SUMIFS('Parte 1'!$R$10:$R$19,'Parte 1'!$A$10:$A$19,'Plano de Contas e De-Para'!$B44,'Parte 1'!F$10:F$19,"Sim")</f>
        <v>0</v>
      </c>
      <c r="H44" s="113">
        <f>SUMIFS('Parte 1'!$R$10:$R$19,'Parte 1'!$A$10:$A$19,'Plano de Contas e De-Para'!$B44,'Parte 1'!G$10:G$19,"Sim")</f>
        <v>0</v>
      </c>
      <c r="I44" s="113">
        <f>SUMIFS('Parte 1'!$R$10:$R$19,'Parte 1'!$A$10:$A$19,'Plano de Contas e De-Para'!$B44,'Parte 1'!H$10:H$19,"Sim")</f>
        <v>0</v>
      </c>
      <c r="J44" s="113">
        <f>SUMIFS('Parte 1'!$R$10:$R$19,'Parte 1'!$A$10:$A$19,'Plano de Contas e De-Para'!$B44,'Parte 1'!I$10:I$19,"Sim")</f>
        <v>0</v>
      </c>
      <c r="K44" s="113">
        <f>SUMIFS('Parte 1'!$R$10:$R$19,'Parte 1'!$A$10:$A$19,'Plano de Contas e De-Para'!$B44,'Parte 1'!J$10:J$19,"Sim")</f>
        <v>0</v>
      </c>
      <c r="L44" s="113">
        <f>SUMIFS('Parte 1'!$R$10:$R$19,'Parte 1'!$A$10:$A$19,'Plano de Contas e De-Para'!$B44,'Parte 1'!K$10:K$19,"Sim")</f>
        <v>0</v>
      </c>
      <c r="M44" s="113">
        <f>SUMIFS('Parte 1'!$R$10:$R$19,'Parte 1'!$A$10:$A$19,'Plano de Contas e De-Para'!$B44,'Parte 1'!L$10:L$19,"Sim")</f>
        <v>0</v>
      </c>
      <c r="N44" s="113">
        <f>SUMIFS('Parte 1'!$R$10:$R$19,'Parte 1'!$A$10:$A$19,'Plano de Contas e De-Para'!$B44,'Parte 1'!M$10:M$19,"Sim")</f>
        <v>0</v>
      </c>
      <c r="O44" s="113">
        <f>SUMIFS('Parte 1'!$R$10:$R$19,'Parte 1'!$A$10:$A$19,'Plano de Contas e De-Para'!$B44,'Parte 1'!N$10:N$19,"Sim")</f>
        <v>0</v>
      </c>
      <c r="P44" s="220">
        <f t="shared" si="0"/>
        <v>0</v>
      </c>
    </row>
    <row r="45" spans="1:16" x14ac:dyDescent="0.2">
      <c r="A45" s="112" t="s">
        <v>395</v>
      </c>
      <c r="B45" s="119" t="s">
        <v>432</v>
      </c>
      <c r="C45" s="112" t="s">
        <v>293</v>
      </c>
      <c r="D45" s="113">
        <f>SUMIFS('Parte 1'!$R$10:$R$19,'Parte 1'!$A$10:$A$19,'Plano de Contas e De-Para'!$B45,'Parte 1'!C$10:C$19,"Sim")</f>
        <v>0</v>
      </c>
      <c r="E45" s="113">
        <f>SUMIFS('Parte 1'!$R$10:$R$19,'Parte 1'!$A$10:$A$19,'Plano de Contas e De-Para'!$B45,'Parte 1'!D$10:D$19,"Sim")</f>
        <v>0</v>
      </c>
      <c r="F45" s="113">
        <f>SUMIFS('Parte 1'!$R$10:$R$19,'Parte 1'!$A$10:$A$19,'Plano de Contas e De-Para'!$B45,'Parte 1'!E$10:E$19,"Sim")</f>
        <v>0</v>
      </c>
      <c r="G45" s="113">
        <f>SUMIFS('Parte 1'!$R$10:$R$19,'Parte 1'!$A$10:$A$19,'Plano de Contas e De-Para'!$B45,'Parte 1'!F$10:F$19,"Sim")</f>
        <v>0</v>
      </c>
      <c r="H45" s="113">
        <f>SUMIFS('Parte 1'!$R$10:$R$19,'Parte 1'!$A$10:$A$19,'Plano de Contas e De-Para'!$B45,'Parte 1'!G$10:G$19,"Sim")</f>
        <v>0</v>
      </c>
      <c r="I45" s="113">
        <f>SUMIFS('Parte 1'!$R$10:$R$19,'Parte 1'!$A$10:$A$19,'Plano de Contas e De-Para'!$B45,'Parte 1'!H$10:H$19,"Sim")</f>
        <v>0</v>
      </c>
      <c r="J45" s="113">
        <f>SUMIFS('Parte 1'!$R$10:$R$19,'Parte 1'!$A$10:$A$19,'Plano de Contas e De-Para'!$B45,'Parte 1'!I$10:I$19,"Sim")</f>
        <v>0</v>
      </c>
      <c r="K45" s="113">
        <f>SUMIFS('Parte 1'!$R$10:$R$19,'Parte 1'!$A$10:$A$19,'Plano de Contas e De-Para'!$B45,'Parte 1'!J$10:J$19,"Sim")</f>
        <v>0</v>
      </c>
      <c r="L45" s="113">
        <f>SUMIFS('Parte 1'!$R$10:$R$19,'Parte 1'!$A$10:$A$19,'Plano de Contas e De-Para'!$B45,'Parte 1'!K$10:K$19,"Sim")</f>
        <v>0</v>
      </c>
      <c r="M45" s="113">
        <f>SUMIFS('Parte 1'!$R$10:$R$19,'Parte 1'!$A$10:$A$19,'Plano de Contas e De-Para'!$B45,'Parte 1'!L$10:L$19,"Sim")</f>
        <v>0</v>
      </c>
      <c r="N45" s="113">
        <f>SUMIFS('Parte 1'!$R$10:$R$19,'Parte 1'!$A$10:$A$19,'Plano de Contas e De-Para'!$B45,'Parte 1'!M$10:M$19,"Sim")</f>
        <v>0</v>
      </c>
      <c r="O45" s="113">
        <f>SUMIFS('Parte 1'!$R$10:$R$19,'Parte 1'!$A$10:$A$19,'Plano de Contas e De-Para'!$B45,'Parte 1'!N$10:N$19,"Sim")</f>
        <v>0</v>
      </c>
      <c r="P45" s="220">
        <f t="shared" si="0"/>
        <v>0</v>
      </c>
    </row>
    <row r="46" spans="1:16" x14ac:dyDescent="0.2">
      <c r="A46" s="112" t="s">
        <v>395</v>
      </c>
      <c r="B46" s="119" t="s">
        <v>433</v>
      </c>
      <c r="C46" s="112" t="s">
        <v>294</v>
      </c>
      <c r="D46" s="113">
        <f>SUMIFS('Parte 1'!$R$10:$R$19,'Parte 1'!$A$10:$A$19,'Plano de Contas e De-Para'!$B46,'Parte 1'!C$10:C$19,"Sim")</f>
        <v>0</v>
      </c>
      <c r="E46" s="113">
        <f>SUMIFS('Parte 1'!$R$10:$R$19,'Parte 1'!$A$10:$A$19,'Plano de Contas e De-Para'!$B46,'Parte 1'!D$10:D$19,"Sim")</f>
        <v>0</v>
      </c>
      <c r="F46" s="113">
        <f>SUMIFS('Parte 1'!$R$10:$R$19,'Parte 1'!$A$10:$A$19,'Plano de Contas e De-Para'!$B46,'Parte 1'!E$10:E$19,"Sim")</f>
        <v>0</v>
      </c>
      <c r="G46" s="113">
        <f>SUMIFS('Parte 1'!$R$10:$R$19,'Parte 1'!$A$10:$A$19,'Plano de Contas e De-Para'!$B46,'Parte 1'!F$10:F$19,"Sim")</f>
        <v>0</v>
      </c>
      <c r="H46" s="113">
        <f>SUMIFS('Parte 1'!$R$10:$R$19,'Parte 1'!$A$10:$A$19,'Plano de Contas e De-Para'!$B46,'Parte 1'!G$10:G$19,"Sim")</f>
        <v>0</v>
      </c>
      <c r="I46" s="113">
        <f>SUMIFS('Parte 1'!$R$10:$R$19,'Parte 1'!$A$10:$A$19,'Plano de Contas e De-Para'!$B46,'Parte 1'!H$10:H$19,"Sim")</f>
        <v>0</v>
      </c>
      <c r="J46" s="113">
        <f>SUMIFS('Parte 1'!$R$10:$R$19,'Parte 1'!$A$10:$A$19,'Plano de Contas e De-Para'!$B46,'Parte 1'!I$10:I$19,"Sim")</f>
        <v>0</v>
      </c>
      <c r="K46" s="113">
        <f>SUMIFS('Parte 1'!$R$10:$R$19,'Parte 1'!$A$10:$A$19,'Plano de Contas e De-Para'!$B46,'Parte 1'!J$10:J$19,"Sim")</f>
        <v>0</v>
      </c>
      <c r="L46" s="113">
        <f>SUMIFS('Parte 1'!$R$10:$R$19,'Parte 1'!$A$10:$A$19,'Plano de Contas e De-Para'!$B46,'Parte 1'!K$10:K$19,"Sim")</f>
        <v>0</v>
      </c>
      <c r="M46" s="113">
        <f>SUMIFS('Parte 1'!$R$10:$R$19,'Parte 1'!$A$10:$A$19,'Plano de Contas e De-Para'!$B46,'Parte 1'!L$10:L$19,"Sim")</f>
        <v>0</v>
      </c>
      <c r="N46" s="113">
        <f>SUMIFS('Parte 1'!$R$10:$R$19,'Parte 1'!$A$10:$A$19,'Plano de Contas e De-Para'!$B46,'Parte 1'!M$10:M$19,"Sim")</f>
        <v>0</v>
      </c>
      <c r="O46" s="113">
        <f>SUMIFS('Parte 1'!$R$10:$R$19,'Parte 1'!$A$10:$A$19,'Plano de Contas e De-Para'!$B46,'Parte 1'!N$10:N$19,"Sim")</f>
        <v>0</v>
      </c>
      <c r="P46" s="220">
        <f t="shared" si="0"/>
        <v>0</v>
      </c>
    </row>
    <row r="47" spans="1:16" x14ac:dyDescent="0.2">
      <c r="A47" s="112" t="s">
        <v>395</v>
      </c>
      <c r="B47" s="119" t="s">
        <v>447</v>
      </c>
      <c r="C47" s="112" t="s">
        <v>277</v>
      </c>
      <c r="D47" s="113">
        <f>SUMIFS('Parte 1'!$R$10:$R$19,'Parte 1'!$A$10:$A$19,'Plano de Contas e De-Para'!$B47,'Parte 1'!C$10:C$19,"Sim")</f>
        <v>0</v>
      </c>
      <c r="E47" s="113">
        <f>SUMIFS('Parte 1'!$R$10:$R$19,'Parte 1'!$A$10:$A$19,'Plano de Contas e De-Para'!$B47,'Parte 1'!D$10:D$19,"Sim")</f>
        <v>0</v>
      </c>
      <c r="F47" s="113">
        <f>SUMIFS('Parte 1'!$R$10:$R$19,'Parte 1'!$A$10:$A$19,'Plano de Contas e De-Para'!$B47,'Parte 1'!E$10:E$19,"Sim")</f>
        <v>0</v>
      </c>
      <c r="G47" s="113">
        <f>SUMIFS('Parte 1'!$R$10:$R$19,'Parte 1'!$A$10:$A$19,'Plano de Contas e De-Para'!$B47,'Parte 1'!F$10:F$19,"Sim")</f>
        <v>0</v>
      </c>
      <c r="H47" s="113">
        <f>SUMIFS('Parte 1'!$R$10:$R$19,'Parte 1'!$A$10:$A$19,'Plano de Contas e De-Para'!$B47,'Parte 1'!G$10:G$19,"Sim")</f>
        <v>0</v>
      </c>
      <c r="I47" s="113">
        <f>SUMIFS('Parte 1'!$R$10:$R$19,'Parte 1'!$A$10:$A$19,'Plano de Contas e De-Para'!$B47,'Parte 1'!H$10:H$19,"Sim")</f>
        <v>0</v>
      </c>
      <c r="J47" s="113">
        <f>SUMIFS('Parte 1'!$R$10:$R$19,'Parte 1'!$A$10:$A$19,'Plano de Contas e De-Para'!$B47,'Parte 1'!I$10:I$19,"Sim")</f>
        <v>0</v>
      </c>
      <c r="K47" s="113">
        <f>SUMIFS('Parte 1'!$R$10:$R$19,'Parte 1'!$A$10:$A$19,'Plano de Contas e De-Para'!$B47,'Parte 1'!J$10:J$19,"Sim")</f>
        <v>0</v>
      </c>
      <c r="L47" s="113">
        <f>SUMIFS('Parte 1'!$R$10:$R$19,'Parte 1'!$A$10:$A$19,'Plano de Contas e De-Para'!$B47,'Parte 1'!K$10:K$19,"Sim")</f>
        <v>0</v>
      </c>
      <c r="M47" s="113">
        <f>SUMIFS('Parte 1'!$R$10:$R$19,'Parte 1'!$A$10:$A$19,'Plano de Contas e De-Para'!$B47,'Parte 1'!L$10:L$19,"Sim")</f>
        <v>0</v>
      </c>
      <c r="N47" s="113">
        <f>SUMIFS('Parte 1'!$R$10:$R$19,'Parte 1'!$A$10:$A$19,'Plano de Contas e De-Para'!$B47,'Parte 1'!M$10:M$19,"Sim")</f>
        <v>0</v>
      </c>
      <c r="O47" s="113">
        <f>SUMIFS('Parte 1'!$R$10:$R$19,'Parte 1'!$A$10:$A$19,'Plano de Contas e De-Para'!$B47,'Parte 1'!N$10:N$19,"Sim")</f>
        <v>0</v>
      </c>
      <c r="P47" s="220">
        <f t="shared" si="0"/>
        <v>0</v>
      </c>
    </row>
    <row r="48" spans="1:16" x14ac:dyDescent="0.2">
      <c r="A48" s="112" t="s">
        <v>395</v>
      </c>
      <c r="B48" s="119" t="s">
        <v>448</v>
      </c>
      <c r="C48" s="112" t="s">
        <v>328</v>
      </c>
      <c r="D48" s="113">
        <f>SUMIFS('Parte 1'!$R$10:$R$19,'Parte 1'!$A$10:$A$19,'Plano de Contas e De-Para'!$B48,'Parte 1'!C$10:C$19,"Sim")</f>
        <v>0</v>
      </c>
      <c r="E48" s="113">
        <f>SUMIFS('Parte 1'!$R$10:$R$19,'Parte 1'!$A$10:$A$19,'Plano de Contas e De-Para'!$B48,'Parte 1'!D$10:D$19,"Sim")</f>
        <v>0</v>
      </c>
      <c r="F48" s="113">
        <f>SUMIFS('Parte 1'!$R$10:$R$19,'Parte 1'!$A$10:$A$19,'Plano de Contas e De-Para'!$B48,'Parte 1'!E$10:E$19,"Sim")</f>
        <v>0</v>
      </c>
      <c r="G48" s="113">
        <f>SUMIFS('Parte 1'!$R$10:$R$19,'Parte 1'!$A$10:$A$19,'Plano de Contas e De-Para'!$B48,'Parte 1'!F$10:F$19,"Sim")</f>
        <v>0</v>
      </c>
      <c r="H48" s="113">
        <f>SUMIFS('Parte 1'!$R$10:$R$19,'Parte 1'!$A$10:$A$19,'Plano de Contas e De-Para'!$B48,'Parte 1'!G$10:G$19,"Sim")</f>
        <v>0</v>
      </c>
      <c r="I48" s="113">
        <f>SUMIFS('Parte 1'!$R$10:$R$19,'Parte 1'!$A$10:$A$19,'Plano de Contas e De-Para'!$B48,'Parte 1'!H$10:H$19,"Sim")</f>
        <v>0</v>
      </c>
      <c r="J48" s="113">
        <f>SUMIFS('Parte 1'!$R$10:$R$19,'Parte 1'!$A$10:$A$19,'Plano de Contas e De-Para'!$B48,'Parte 1'!I$10:I$19,"Sim")</f>
        <v>0</v>
      </c>
      <c r="K48" s="113">
        <f>SUMIFS('Parte 1'!$R$10:$R$19,'Parte 1'!$A$10:$A$19,'Plano de Contas e De-Para'!$B48,'Parte 1'!J$10:J$19,"Sim")</f>
        <v>0</v>
      </c>
      <c r="L48" s="113">
        <f>SUMIFS('Parte 1'!$R$10:$R$19,'Parte 1'!$A$10:$A$19,'Plano de Contas e De-Para'!$B48,'Parte 1'!K$10:K$19,"Sim")</f>
        <v>0</v>
      </c>
      <c r="M48" s="113">
        <f>SUMIFS('Parte 1'!$R$10:$R$19,'Parte 1'!$A$10:$A$19,'Plano de Contas e De-Para'!$B48,'Parte 1'!L$10:L$19,"Sim")</f>
        <v>0</v>
      </c>
      <c r="N48" s="113">
        <f>SUMIFS('Parte 1'!$R$10:$R$19,'Parte 1'!$A$10:$A$19,'Plano de Contas e De-Para'!$B48,'Parte 1'!M$10:M$19,"Sim")</f>
        <v>0</v>
      </c>
      <c r="O48" s="113">
        <f>SUMIFS('Parte 1'!$R$10:$R$19,'Parte 1'!$A$10:$A$19,'Plano de Contas e De-Para'!$B48,'Parte 1'!N$10:N$19,"Sim")</f>
        <v>0</v>
      </c>
      <c r="P48" s="220">
        <f t="shared" si="0"/>
        <v>0</v>
      </c>
    </row>
    <row r="49" spans="1:16" x14ac:dyDescent="0.2">
      <c r="A49" s="112" t="s">
        <v>395</v>
      </c>
      <c r="B49" s="119" t="s">
        <v>449</v>
      </c>
      <c r="C49" s="112" t="s">
        <v>329</v>
      </c>
      <c r="D49" s="113">
        <f>SUMIFS('Parte 1'!$R$10:$R$19,'Parte 1'!$A$10:$A$19,'Plano de Contas e De-Para'!$B49,'Parte 1'!C$10:C$19,"Sim")</f>
        <v>0</v>
      </c>
      <c r="E49" s="113">
        <f>SUMIFS('Parte 1'!$R$10:$R$19,'Parte 1'!$A$10:$A$19,'Plano de Contas e De-Para'!$B49,'Parte 1'!D$10:D$19,"Sim")</f>
        <v>0</v>
      </c>
      <c r="F49" s="113">
        <f>SUMIFS('Parte 1'!$R$10:$R$19,'Parte 1'!$A$10:$A$19,'Plano de Contas e De-Para'!$B49,'Parte 1'!E$10:E$19,"Sim")</f>
        <v>0</v>
      </c>
      <c r="G49" s="113">
        <f>SUMIFS('Parte 1'!$R$10:$R$19,'Parte 1'!$A$10:$A$19,'Plano de Contas e De-Para'!$B49,'Parte 1'!F$10:F$19,"Sim")</f>
        <v>0</v>
      </c>
      <c r="H49" s="113">
        <f>SUMIFS('Parte 1'!$R$10:$R$19,'Parte 1'!$A$10:$A$19,'Plano de Contas e De-Para'!$B49,'Parte 1'!G$10:G$19,"Sim")</f>
        <v>0</v>
      </c>
      <c r="I49" s="113">
        <f>SUMIFS('Parte 1'!$R$10:$R$19,'Parte 1'!$A$10:$A$19,'Plano de Contas e De-Para'!$B49,'Parte 1'!H$10:H$19,"Sim")</f>
        <v>0</v>
      </c>
      <c r="J49" s="113">
        <f>SUMIFS('Parte 1'!$R$10:$R$19,'Parte 1'!$A$10:$A$19,'Plano de Contas e De-Para'!$B49,'Parte 1'!I$10:I$19,"Sim")</f>
        <v>0</v>
      </c>
      <c r="K49" s="113">
        <f>SUMIFS('Parte 1'!$R$10:$R$19,'Parte 1'!$A$10:$A$19,'Plano de Contas e De-Para'!$B49,'Parte 1'!J$10:J$19,"Sim")</f>
        <v>0</v>
      </c>
      <c r="L49" s="113">
        <f>SUMIFS('Parte 1'!$R$10:$R$19,'Parte 1'!$A$10:$A$19,'Plano de Contas e De-Para'!$B49,'Parte 1'!K$10:K$19,"Sim")</f>
        <v>0</v>
      </c>
      <c r="M49" s="113">
        <f>SUMIFS('Parte 1'!$R$10:$R$19,'Parte 1'!$A$10:$A$19,'Plano de Contas e De-Para'!$B49,'Parte 1'!L$10:L$19,"Sim")</f>
        <v>0</v>
      </c>
      <c r="N49" s="113">
        <f>SUMIFS('Parte 1'!$R$10:$R$19,'Parte 1'!$A$10:$A$19,'Plano de Contas e De-Para'!$B49,'Parte 1'!M$10:M$19,"Sim")</f>
        <v>0</v>
      </c>
      <c r="O49" s="113">
        <f>SUMIFS('Parte 1'!$R$10:$R$19,'Parte 1'!$A$10:$A$19,'Plano de Contas e De-Para'!$B49,'Parte 1'!N$10:N$19,"Sim")</f>
        <v>0</v>
      </c>
      <c r="P49" s="220">
        <f t="shared" si="0"/>
        <v>0</v>
      </c>
    </row>
    <row r="50" spans="1:16" x14ac:dyDescent="0.2">
      <c r="A50" s="112" t="s">
        <v>395</v>
      </c>
      <c r="B50" s="119" t="s">
        <v>455</v>
      </c>
      <c r="C50" s="112" t="s">
        <v>281</v>
      </c>
      <c r="D50" s="113">
        <f>SUMIFS('Parte 1'!$R$10:$R$19,'Parte 1'!$A$10:$A$19,'Plano de Contas e De-Para'!$B50,'Parte 1'!C$10:C$19,"Sim")</f>
        <v>0</v>
      </c>
      <c r="E50" s="113">
        <f>SUMIFS('Parte 1'!$R$10:$R$19,'Parte 1'!$A$10:$A$19,'Plano de Contas e De-Para'!$B50,'Parte 1'!D$10:D$19,"Sim")</f>
        <v>0</v>
      </c>
      <c r="F50" s="113">
        <f>SUMIFS('Parte 1'!$R$10:$R$19,'Parte 1'!$A$10:$A$19,'Plano de Contas e De-Para'!$B50,'Parte 1'!E$10:E$19,"Sim")</f>
        <v>0</v>
      </c>
      <c r="G50" s="113">
        <f>SUMIFS('Parte 1'!$R$10:$R$19,'Parte 1'!$A$10:$A$19,'Plano de Contas e De-Para'!$B50,'Parte 1'!F$10:F$19,"Sim")</f>
        <v>0</v>
      </c>
      <c r="H50" s="113">
        <f>SUMIFS('Parte 1'!$R$10:$R$19,'Parte 1'!$A$10:$A$19,'Plano de Contas e De-Para'!$B50,'Parte 1'!G$10:G$19,"Sim")</f>
        <v>0</v>
      </c>
      <c r="I50" s="113">
        <f>SUMIFS('Parte 1'!$R$10:$R$19,'Parte 1'!$A$10:$A$19,'Plano de Contas e De-Para'!$B50,'Parte 1'!H$10:H$19,"Sim")</f>
        <v>0</v>
      </c>
      <c r="J50" s="113">
        <f>SUMIFS('Parte 1'!$R$10:$R$19,'Parte 1'!$A$10:$A$19,'Plano de Contas e De-Para'!$B50,'Parte 1'!I$10:I$19,"Sim")</f>
        <v>0</v>
      </c>
      <c r="K50" s="113">
        <f>SUMIFS('Parte 1'!$R$10:$R$19,'Parte 1'!$A$10:$A$19,'Plano de Contas e De-Para'!$B50,'Parte 1'!J$10:J$19,"Sim")</f>
        <v>0</v>
      </c>
      <c r="L50" s="113">
        <f>SUMIFS('Parte 1'!$R$10:$R$19,'Parte 1'!$A$10:$A$19,'Plano de Contas e De-Para'!$B50,'Parte 1'!K$10:K$19,"Sim")</f>
        <v>0</v>
      </c>
      <c r="M50" s="113">
        <f>SUMIFS('Parte 1'!$R$10:$R$19,'Parte 1'!$A$10:$A$19,'Plano de Contas e De-Para'!$B50,'Parte 1'!L$10:L$19,"Sim")</f>
        <v>0</v>
      </c>
      <c r="N50" s="113">
        <f>SUMIFS('Parte 1'!$R$10:$R$19,'Parte 1'!$A$10:$A$19,'Plano de Contas e De-Para'!$B50,'Parte 1'!M$10:M$19,"Sim")</f>
        <v>0</v>
      </c>
      <c r="O50" s="113">
        <f>SUMIFS('Parte 1'!$R$10:$R$19,'Parte 1'!$A$10:$A$19,'Plano de Contas e De-Para'!$B50,'Parte 1'!N$10:N$19,"Sim")</f>
        <v>0</v>
      </c>
      <c r="P50" s="220">
        <f t="shared" si="0"/>
        <v>0</v>
      </c>
    </row>
    <row r="51" spans="1:16" x14ac:dyDescent="0.2">
      <c r="A51" s="112" t="s">
        <v>395</v>
      </c>
      <c r="B51" s="119" t="s">
        <v>456</v>
      </c>
      <c r="C51" s="112" t="s">
        <v>325</v>
      </c>
      <c r="D51" s="113">
        <f>SUMIFS('Parte 1'!$R$10:$R$19,'Parte 1'!$A$10:$A$19,'Plano de Contas e De-Para'!$B51,'Parte 1'!C$10:C$19,"Sim")</f>
        <v>0</v>
      </c>
      <c r="E51" s="113">
        <f>SUMIFS('Parte 1'!$R$10:$R$19,'Parte 1'!$A$10:$A$19,'Plano de Contas e De-Para'!$B51,'Parte 1'!D$10:D$19,"Sim")</f>
        <v>0</v>
      </c>
      <c r="F51" s="113">
        <f>SUMIFS('Parte 1'!$R$10:$R$19,'Parte 1'!$A$10:$A$19,'Plano de Contas e De-Para'!$B51,'Parte 1'!E$10:E$19,"Sim")</f>
        <v>0</v>
      </c>
      <c r="G51" s="113">
        <f>SUMIFS('Parte 1'!$R$10:$R$19,'Parte 1'!$A$10:$A$19,'Plano de Contas e De-Para'!$B51,'Parte 1'!F$10:F$19,"Sim")</f>
        <v>0</v>
      </c>
      <c r="H51" s="113">
        <f>SUMIFS('Parte 1'!$R$10:$R$19,'Parte 1'!$A$10:$A$19,'Plano de Contas e De-Para'!$B51,'Parte 1'!G$10:G$19,"Sim")</f>
        <v>0</v>
      </c>
      <c r="I51" s="113">
        <f>SUMIFS('Parte 1'!$R$10:$R$19,'Parte 1'!$A$10:$A$19,'Plano de Contas e De-Para'!$B51,'Parte 1'!H$10:H$19,"Sim")</f>
        <v>0</v>
      </c>
      <c r="J51" s="113">
        <f>SUMIFS('Parte 1'!$R$10:$R$19,'Parte 1'!$A$10:$A$19,'Plano de Contas e De-Para'!$B51,'Parte 1'!I$10:I$19,"Sim")</f>
        <v>0</v>
      </c>
      <c r="K51" s="113">
        <f>SUMIFS('Parte 1'!$R$10:$R$19,'Parte 1'!$A$10:$A$19,'Plano de Contas e De-Para'!$B51,'Parte 1'!J$10:J$19,"Sim")</f>
        <v>0</v>
      </c>
      <c r="L51" s="113">
        <f>SUMIFS('Parte 1'!$R$10:$R$19,'Parte 1'!$A$10:$A$19,'Plano de Contas e De-Para'!$B51,'Parte 1'!K$10:K$19,"Sim")</f>
        <v>0</v>
      </c>
      <c r="M51" s="113">
        <f>SUMIFS('Parte 1'!$R$10:$R$19,'Parte 1'!$A$10:$A$19,'Plano de Contas e De-Para'!$B51,'Parte 1'!L$10:L$19,"Sim")</f>
        <v>0</v>
      </c>
      <c r="N51" s="113">
        <f>SUMIFS('Parte 1'!$R$10:$R$19,'Parte 1'!$A$10:$A$19,'Plano de Contas e De-Para'!$B51,'Parte 1'!M$10:M$19,"Sim")</f>
        <v>0</v>
      </c>
      <c r="O51" s="113">
        <f>SUMIFS('Parte 1'!$R$10:$R$19,'Parte 1'!$A$10:$A$19,'Plano de Contas e De-Para'!$B51,'Parte 1'!N$10:N$19,"Sim")</f>
        <v>0</v>
      </c>
      <c r="P51" s="220">
        <f t="shared" si="0"/>
        <v>0</v>
      </c>
    </row>
    <row r="52" spans="1:16" x14ac:dyDescent="0.2">
      <c r="A52" s="112" t="s">
        <v>395</v>
      </c>
      <c r="B52" s="119" t="s">
        <v>457</v>
      </c>
      <c r="C52" s="112" t="s">
        <v>325</v>
      </c>
      <c r="D52" s="113">
        <f>SUMIFS('Parte 1'!$R$10:$R$19,'Parte 1'!$A$10:$A$19,'Plano de Contas e De-Para'!$B52,'Parte 1'!C$10:C$19,"Sim")</f>
        <v>0</v>
      </c>
      <c r="E52" s="113">
        <f>SUMIFS('Parte 1'!$R$10:$R$19,'Parte 1'!$A$10:$A$19,'Plano de Contas e De-Para'!$B52,'Parte 1'!D$10:D$19,"Sim")</f>
        <v>0</v>
      </c>
      <c r="F52" s="113">
        <f>SUMIFS('Parte 1'!$R$10:$R$19,'Parte 1'!$A$10:$A$19,'Plano de Contas e De-Para'!$B52,'Parte 1'!E$10:E$19,"Sim")</f>
        <v>0</v>
      </c>
      <c r="G52" s="113">
        <f>SUMIFS('Parte 1'!$R$10:$R$19,'Parte 1'!$A$10:$A$19,'Plano de Contas e De-Para'!$B52,'Parte 1'!F$10:F$19,"Sim")</f>
        <v>0</v>
      </c>
      <c r="H52" s="113">
        <f>SUMIFS('Parte 1'!$R$10:$R$19,'Parte 1'!$A$10:$A$19,'Plano de Contas e De-Para'!$B52,'Parte 1'!G$10:G$19,"Sim")</f>
        <v>0</v>
      </c>
      <c r="I52" s="113">
        <f>SUMIFS('Parte 1'!$R$10:$R$19,'Parte 1'!$A$10:$A$19,'Plano de Contas e De-Para'!$B52,'Parte 1'!H$10:H$19,"Sim")</f>
        <v>0</v>
      </c>
      <c r="J52" s="113">
        <f>SUMIFS('Parte 1'!$R$10:$R$19,'Parte 1'!$A$10:$A$19,'Plano de Contas e De-Para'!$B52,'Parte 1'!I$10:I$19,"Sim")</f>
        <v>0</v>
      </c>
      <c r="K52" s="113">
        <f>SUMIFS('Parte 1'!$R$10:$R$19,'Parte 1'!$A$10:$A$19,'Plano de Contas e De-Para'!$B52,'Parte 1'!J$10:J$19,"Sim")</f>
        <v>0</v>
      </c>
      <c r="L52" s="113">
        <f>SUMIFS('Parte 1'!$R$10:$R$19,'Parte 1'!$A$10:$A$19,'Plano de Contas e De-Para'!$B52,'Parte 1'!K$10:K$19,"Sim")</f>
        <v>0</v>
      </c>
      <c r="M52" s="113">
        <f>SUMIFS('Parte 1'!$R$10:$R$19,'Parte 1'!$A$10:$A$19,'Plano de Contas e De-Para'!$B52,'Parte 1'!L$10:L$19,"Sim")</f>
        <v>0</v>
      </c>
      <c r="N52" s="113">
        <f>SUMIFS('Parte 1'!$R$10:$R$19,'Parte 1'!$A$10:$A$19,'Plano de Contas e De-Para'!$B52,'Parte 1'!M$10:M$19,"Sim")</f>
        <v>0</v>
      </c>
      <c r="O52" s="113">
        <f>SUMIFS('Parte 1'!$R$10:$R$19,'Parte 1'!$A$10:$A$19,'Plano de Contas e De-Para'!$B52,'Parte 1'!N$10:N$19,"Sim")</f>
        <v>0</v>
      </c>
      <c r="P52" s="220">
        <f t="shared" si="0"/>
        <v>0</v>
      </c>
    </row>
    <row r="53" spans="1:16" x14ac:dyDescent="0.2">
      <c r="A53" s="112" t="s">
        <v>395</v>
      </c>
      <c r="B53" s="119" t="s">
        <v>458</v>
      </c>
      <c r="C53" s="112" t="s">
        <v>333</v>
      </c>
      <c r="D53" s="113">
        <f>SUMIFS('Parte 1'!$R$10:$R$19,'Parte 1'!$A$10:$A$19,'Plano de Contas e De-Para'!$B53,'Parte 1'!C$10:C$19,"Sim")</f>
        <v>0</v>
      </c>
      <c r="E53" s="113">
        <f>SUMIFS('Parte 1'!$R$10:$R$19,'Parte 1'!$A$10:$A$19,'Plano de Contas e De-Para'!$B53,'Parte 1'!D$10:D$19,"Sim")</f>
        <v>0</v>
      </c>
      <c r="F53" s="113">
        <f>SUMIFS('Parte 1'!$R$10:$R$19,'Parte 1'!$A$10:$A$19,'Plano de Contas e De-Para'!$B53,'Parte 1'!E$10:E$19,"Sim")</f>
        <v>0</v>
      </c>
      <c r="G53" s="113">
        <f>SUMIFS('Parte 1'!$R$10:$R$19,'Parte 1'!$A$10:$A$19,'Plano de Contas e De-Para'!$B53,'Parte 1'!F$10:F$19,"Sim")</f>
        <v>0</v>
      </c>
      <c r="H53" s="113">
        <f>SUMIFS('Parte 1'!$R$10:$R$19,'Parte 1'!$A$10:$A$19,'Plano de Contas e De-Para'!$B53,'Parte 1'!G$10:G$19,"Sim")</f>
        <v>0</v>
      </c>
      <c r="I53" s="113">
        <f>SUMIFS('Parte 1'!$R$10:$R$19,'Parte 1'!$A$10:$A$19,'Plano de Contas e De-Para'!$B53,'Parte 1'!H$10:H$19,"Sim")</f>
        <v>0</v>
      </c>
      <c r="J53" s="113">
        <f>SUMIFS('Parte 1'!$R$10:$R$19,'Parte 1'!$A$10:$A$19,'Plano de Contas e De-Para'!$B53,'Parte 1'!I$10:I$19,"Sim")</f>
        <v>0</v>
      </c>
      <c r="K53" s="113">
        <f>SUMIFS('Parte 1'!$R$10:$R$19,'Parte 1'!$A$10:$A$19,'Plano de Contas e De-Para'!$B53,'Parte 1'!J$10:J$19,"Sim")</f>
        <v>0</v>
      </c>
      <c r="L53" s="113">
        <f>SUMIFS('Parte 1'!$R$10:$R$19,'Parte 1'!$A$10:$A$19,'Plano de Contas e De-Para'!$B53,'Parte 1'!K$10:K$19,"Sim")</f>
        <v>0</v>
      </c>
      <c r="M53" s="113">
        <f>SUMIFS('Parte 1'!$R$10:$R$19,'Parte 1'!$A$10:$A$19,'Plano de Contas e De-Para'!$B53,'Parte 1'!L$10:L$19,"Sim")</f>
        <v>0</v>
      </c>
      <c r="N53" s="113">
        <f>SUMIFS('Parte 1'!$R$10:$R$19,'Parte 1'!$A$10:$A$19,'Plano de Contas e De-Para'!$B53,'Parte 1'!M$10:M$19,"Sim")</f>
        <v>0</v>
      </c>
      <c r="O53" s="113">
        <f>SUMIFS('Parte 1'!$R$10:$R$19,'Parte 1'!$A$10:$A$19,'Plano de Contas e De-Para'!$B53,'Parte 1'!N$10:N$19,"Sim")</f>
        <v>0</v>
      </c>
      <c r="P53" s="220">
        <f t="shared" si="0"/>
        <v>0</v>
      </c>
    </row>
    <row r="54" spans="1:16" x14ac:dyDescent="0.2">
      <c r="A54" s="112" t="s">
        <v>395</v>
      </c>
      <c r="B54" s="119" t="s">
        <v>459</v>
      </c>
      <c r="C54" s="112" t="s">
        <v>330</v>
      </c>
      <c r="D54" s="113">
        <f>SUMIFS('Parte 1'!$R$10:$R$19,'Parte 1'!$A$10:$A$19,'Plano de Contas e De-Para'!$B54,'Parte 1'!C$10:C$19,"Sim")</f>
        <v>0</v>
      </c>
      <c r="E54" s="113">
        <f>SUMIFS('Parte 1'!$R$10:$R$19,'Parte 1'!$A$10:$A$19,'Plano de Contas e De-Para'!$B54,'Parte 1'!D$10:D$19,"Sim")</f>
        <v>0</v>
      </c>
      <c r="F54" s="113">
        <f>SUMIFS('Parte 1'!$R$10:$R$19,'Parte 1'!$A$10:$A$19,'Plano de Contas e De-Para'!$B54,'Parte 1'!E$10:E$19,"Sim")</f>
        <v>0</v>
      </c>
      <c r="G54" s="113">
        <f>SUMIFS('Parte 1'!$R$10:$R$19,'Parte 1'!$A$10:$A$19,'Plano de Contas e De-Para'!$B54,'Parte 1'!F$10:F$19,"Sim")</f>
        <v>0</v>
      </c>
      <c r="H54" s="113">
        <f>SUMIFS('Parte 1'!$R$10:$R$19,'Parte 1'!$A$10:$A$19,'Plano de Contas e De-Para'!$B54,'Parte 1'!G$10:G$19,"Sim")</f>
        <v>0</v>
      </c>
      <c r="I54" s="113">
        <f>SUMIFS('Parte 1'!$R$10:$R$19,'Parte 1'!$A$10:$A$19,'Plano de Contas e De-Para'!$B54,'Parte 1'!H$10:H$19,"Sim")</f>
        <v>0</v>
      </c>
      <c r="J54" s="113">
        <f>SUMIFS('Parte 1'!$R$10:$R$19,'Parte 1'!$A$10:$A$19,'Plano de Contas e De-Para'!$B54,'Parte 1'!I$10:I$19,"Sim")</f>
        <v>0</v>
      </c>
      <c r="K54" s="113">
        <f>SUMIFS('Parte 1'!$R$10:$R$19,'Parte 1'!$A$10:$A$19,'Plano de Contas e De-Para'!$B54,'Parte 1'!J$10:J$19,"Sim")</f>
        <v>0</v>
      </c>
      <c r="L54" s="113">
        <f>SUMIFS('Parte 1'!$R$10:$R$19,'Parte 1'!$A$10:$A$19,'Plano de Contas e De-Para'!$B54,'Parte 1'!K$10:K$19,"Sim")</f>
        <v>0</v>
      </c>
      <c r="M54" s="113">
        <f>SUMIFS('Parte 1'!$R$10:$R$19,'Parte 1'!$A$10:$A$19,'Plano de Contas e De-Para'!$B54,'Parte 1'!L$10:L$19,"Sim")</f>
        <v>0</v>
      </c>
      <c r="N54" s="113">
        <f>SUMIFS('Parte 1'!$R$10:$R$19,'Parte 1'!$A$10:$A$19,'Plano de Contas e De-Para'!$B54,'Parte 1'!M$10:M$19,"Sim")</f>
        <v>0</v>
      </c>
      <c r="O54" s="113">
        <f>SUMIFS('Parte 1'!$R$10:$R$19,'Parte 1'!$A$10:$A$19,'Plano de Contas e De-Para'!$B54,'Parte 1'!N$10:N$19,"Sim")</f>
        <v>0</v>
      </c>
      <c r="P54" s="220">
        <f t="shared" si="0"/>
        <v>0</v>
      </c>
    </row>
    <row r="55" spans="1:16" x14ac:dyDescent="0.2">
      <c r="A55" s="112" t="s">
        <v>395</v>
      </c>
      <c r="B55" s="119" t="s">
        <v>460</v>
      </c>
      <c r="C55" s="112" t="s">
        <v>330</v>
      </c>
      <c r="D55" s="113">
        <f>SUMIFS('Parte 1'!$R$10:$R$19,'Parte 1'!$A$10:$A$19,'Plano de Contas e De-Para'!$B55,'Parte 1'!C$10:C$19,"Sim")</f>
        <v>0</v>
      </c>
      <c r="E55" s="113">
        <f>SUMIFS('Parte 1'!$R$10:$R$19,'Parte 1'!$A$10:$A$19,'Plano de Contas e De-Para'!$B55,'Parte 1'!D$10:D$19,"Sim")</f>
        <v>0</v>
      </c>
      <c r="F55" s="113">
        <f>SUMIFS('Parte 1'!$R$10:$R$19,'Parte 1'!$A$10:$A$19,'Plano de Contas e De-Para'!$B55,'Parte 1'!E$10:E$19,"Sim")</f>
        <v>0</v>
      </c>
      <c r="G55" s="113">
        <f>SUMIFS('Parte 1'!$R$10:$R$19,'Parte 1'!$A$10:$A$19,'Plano de Contas e De-Para'!$B55,'Parte 1'!F$10:F$19,"Sim")</f>
        <v>0</v>
      </c>
      <c r="H55" s="113">
        <f>SUMIFS('Parte 1'!$R$10:$R$19,'Parte 1'!$A$10:$A$19,'Plano de Contas e De-Para'!$B55,'Parte 1'!G$10:G$19,"Sim")</f>
        <v>0</v>
      </c>
      <c r="I55" s="113">
        <f>SUMIFS('Parte 1'!$R$10:$R$19,'Parte 1'!$A$10:$A$19,'Plano de Contas e De-Para'!$B55,'Parte 1'!H$10:H$19,"Sim")</f>
        <v>0</v>
      </c>
      <c r="J55" s="113">
        <f>SUMIFS('Parte 1'!$R$10:$R$19,'Parte 1'!$A$10:$A$19,'Plano de Contas e De-Para'!$B55,'Parte 1'!I$10:I$19,"Sim")</f>
        <v>0</v>
      </c>
      <c r="K55" s="113">
        <f>SUMIFS('Parte 1'!$R$10:$R$19,'Parte 1'!$A$10:$A$19,'Plano de Contas e De-Para'!$B55,'Parte 1'!J$10:J$19,"Sim")</f>
        <v>0</v>
      </c>
      <c r="L55" s="113">
        <f>SUMIFS('Parte 1'!$R$10:$R$19,'Parte 1'!$A$10:$A$19,'Plano de Contas e De-Para'!$B55,'Parte 1'!K$10:K$19,"Sim")</f>
        <v>0</v>
      </c>
      <c r="M55" s="113">
        <f>SUMIFS('Parte 1'!$R$10:$R$19,'Parte 1'!$A$10:$A$19,'Plano de Contas e De-Para'!$B55,'Parte 1'!L$10:L$19,"Sim")</f>
        <v>0</v>
      </c>
      <c r="N55" s="113">
        <f>SUMIFS('Parte 1'!$R$10:$R$19,'Parte 1'!$A$10:$A$19,'Plano de Contas e De-Para'!$B55,'Parte 1'!M$10:M$19,"Sim")</f>
        <v>0</v>
      </c>
      <c r="O55" s="113">
        <f>SUMIFS('Parte 1'!$R$10:$R$19,'Parte 1'!$A$10:$A$19,'Plano de Contas e De-Para'!$B55,'Parte 1'!N$10:N$19,"Sim")</f>
        <v>0</v>
      </c>
      <c r="P55" s="220">
        <f t="shared" si="0"/>
        <v>0</v>
      </c>
    </row>
    <row r="56" spans="1:16" x14ac:dyDescent="0.2">
      <c r="A56" s="112" t="s">
        <v>395</v>
      </c>
      <c r="B56" s="119" t="s">
        <v>461</v>
      </c>
      <c r="C56" s="112" t="s">
        <v>328</v>
      </c>
      <c r="D56" s="113">
        <f>SUMIFS('Parte 1'!$R$10:$R$19,'Parte 1'!$A$10:$A$19,'Plano de Contas e De-Para'!$B56,'Parte 1'!C$10:C$19,"Sim")</f>
        <v>0</v>
      </c>
      <c r="E56" s="113">
        <f>SUMIFS('Parte 1'!$R$10:$R$19,'Parte 1'!$A$10:$A$19,'Plano de Contas e De-Para'!$B56,'Parte 1'!D$10:D$19,"Sim")</f>
        <v>0</v>
      </c>
      <c r="F56" s="113">
        <f>SUMIFS('Parte 1'!$R$10:$R$19,'Parte 1'!$A$10:$A$19,'Plano de Contas e De-Para'!$B56,'Parte 1'!E$10:E$19,"Sim")</f>
        <v>0</v>
      </c>
      <c r="G56" s="113">
        <f>SUMIFS('Parte 1'!$R$10:$R$19,'Parte 1'!$A$10:$A$19,'Plano de Contas e De-Para'!$B56,'Parte 1'!F$10:F$19,"Sim")</f>
        <v>0</v>
      </c>
      <c r="H56" s="113">
        <f>SUMIFS('Parte 1'!$R$10:$R$19,'Parte 1'!$A$10:$A$19,'Plano de Contas e De-Para'!$B56,'Parte 1'!G$10:G$19,"Sim")</f>
        <v>0</v>
      </c>
      <c r="I56" s="113">
        <f>SUMIFS('Parte 1'!$R$10:$R$19,'Parte 1'!$A$10:$A$19,'Plano de Contas e De-Para'!$B56,'Parte 1'!H$10:H$19,"Sim")</f>
        <v>0</v>
      </c>
      <c r="J56" s="113">
        <f>SUMIFS('Parte 1'!$R$10:$R$19,'Parte 1'!$A$10:$A$19,'Plano de Contas e De-Para'!$B56,'Parte 1'!I$10:I$19,"Sim")</f>
        <v>0</v>
      </c>
      <c r="K56" s="113">
        <f>SUMIFS('Parte 1'!$R$10:$R$19,'Parte 1'!$A$10:$A$19,'Plano de Contas e De-Para'!$B56,'Parte 1'!J$10:J$19,"Sim")</f>
        <v>0</v>
      </c>
      <c r="L56" s="113">
        <f>SUMIFS('Parte 1'!$R$10:$R$19,'Parte 1'!$A$10:$A$19,'Plano de Contas e De-Para'!$B56,'Parte 1'!K$10:K$19,"Sim")</f>
        <v>0</v>
      </c>
      <c r="M56" s="113">
        <f>SUMIFS('Parte 1'!$R$10:$R$19,'Parte 1'!$A$10:$A$19,'Plano de Contas e De-Para'!$B56,'Parte 1'!L$10:L$19,"Sim")</f>
        <v>0</v>
      </c>
      <c r="N56" s="113">
        <f>SUMIFS('Parte 1'!$R$10:$R$19,'Parte 1'!$A$10:$A$19,'Plano de Contas e De-Para'!$B56,'Parte 1'!M$10:M$19,"Sim")</f>
        <v>0</v>
      </c>
      <c r="O56" s="113">
        <f>SUMIFS('Parte 1'!$R$10:$R$19,'Parte 1'!$A$10:$A$19,'Plano de Contas e De-Para'!$B56,'Parte 1'!N$10:N$19,"Sim")</f>
        <v>0</v>
      </c>
      <c r="P56" s="220">
        <f t="shared" si="0"/>
        <v>0</v>
      </c>
    </row>
    <row r="57" spans="1:16" x14ac:dyDescent="0.2">
      <c r="A57" s="112" t="s">
        <v>395</v>
      </c>
      <c r="B57" s="119" t="s">
        <v>462</v>
      </c>
      <c r="C57" s="112" t="s">
        <v>328</v>
      </c>
      <c r="D57" s="113">
        <f>SUMIFS('Parte 1'!$R$10:$R$19,'Parte 1'!$A$10:$A$19,'Plano de Contas e De-Para'!$B57,'Parte 1'!C$10:C$19,"Sim")</f>
        <v>0</v>
      </c>
      <c r="E57" s="113">
        <f>SUMIFS('Parte 1'!$R$10:$R$19,'Parte 1'!$A$10:$A$19,'Plano de Contas e De-Para'!$B57,'Parte 1'!D$10:D$19,"Sim")</f>
        <v>0</v>
      </c>
      <c r="F57" s="113">
        <f>SUMIFS('Parte 1'!$R$10:$R$19,'Parte 1'!$A$10:$A$19,'Plano de Contas e De-Para'!$B57,'Parte 1'!E$10:E$19,"Sim")</f>
        <v>0</v>
      </c>
      <c r="G57" s="113">
        <f>SUMIFS('Parte 1'!$R$10:$R$19,'Parte 1'!$A$10:$A$19,'Plano de Contas e De-Para'!$B57,'Parte 1'!F$10:F$19,"Sim")</f>
        <v>0</v>
      </c>
      <c r="H57" s="113">
        <f>SUMIFS('Parte 1'!$R$10:$R$19,'Parte 1'!$A$10:$A$19,'Plano de Contas e De-Para'!$B57,'Parte 1'!G$10:G$19,"Sim")</f>
        <v>0</v>
      </c>
      <c r="I57" s="113">
        <f>SUMIFS('Parte 1'!$R$10:$R$19,'Parte 1'!$A$10:$A$19,'Plano de Contas e De-Para'!$B57,'Parte 1'!H$10:H$19,"Sim")</f>
        <v>0</v>
      </c>
      <c r="J57" s="113">
        <f>SUMIFS('Parte 1'!$R$10:$R$19,'Parte 1'!$A$10:$A$19,'Plano de Contas e De-Para'!$B57,'Parte 1'!I$10:I$19,"Sim")</f>
        <v>0</v>
      </c>
      <c r="K57" s="113">
        <f>SUMIFS('Parte 1'!$R$10:$R$19,'Parte 1'!$A$10:$A$19,'Plano de Contas e De-Para'!$B57,'Parte 1'!J$10:J$19,"Sim")</f>
        <v>0</v>
      </c>
      <c r="L57" s="113">
        <f>SUMIFS('Parte 1'!$R$10:$R$19,'Parte 1'!$A$10:$A$19,'Plano de Contas e De-Para'!$B57,'Parte 1'!K$10:K$19,"Sim")</f>
        <v>0</v>
      </c>
      <c r="M57" s="113">
        <f>SUMIFS('Parte 1'!$R$10:$R$19,'Parte 1'!$A$10:$A$19,'Plano de Contas e De-Para'!$B57,'Parte 1'!L$10:L$19,"Sim")</f>
        <v>0</v>
      </c>
      <c r="N57" s="113">
        <f>SUMIFS('Parte 1'!$R$10:$R$19,'Parte 1'!$A$10:$A$19,'Plano de Contas e De-Para'!$B57,'Parte 1'!M$10:M$19,"Sim")</f>
        <v>0</v>
      </c>
      <c r="O57" s="113">
        <f>SUMIFS('Parte 1'!$R$10:$R$19,'Parte 1'!$A$10:$A$19,'Plano de Contas e De-Para'!$B57,'Parte 1'!N$10:N$19,"Sim")</f>
        <v>0</v>
      </c>
      <c r="P57" s="220">
        <f t="shared" si="0"/>
        <v>0</v>
      </c>
    </row>
    <row r="58" spans="1:16" x14ac:dyDescent="0.2">
      <c r="A58" s="112" t="s">
        <v>395</v>
      </c>
      <c r="B58" s="119" t="s">
        <v>463</v>
      </c>
      <c r="C58" s="112" t="s">
        <v>330</v>
      </c>
      <c r="D58" s="113">
        <f>SUMIFS('Parte 1'!$R$10:$R$19,'Parte 1'!$A$10:$A$19,'Plano de Contas e De-Para'!$B58,'Parte 1'!C$10:C$19,"Sim")</f>
        <v>0</v>
      </c>
      <c r="E58" s="113">
        <f>SUMIFS('Parte 1'!$R$10:$R$19,'Parte 1'!$A$10:$A$19,'Plano de Contas e De-Para'!$B58,'Parte 1'!D$10:D$19,"Sim")</f>
        <v>0</v>
      </c>
      <c r="F58" s="113">
        <f>SUMIFS('Parte 1'!$R$10:$R$19,'Parte 1'!$A$10:$A$19,'Plano de Contas e De-Para'!$B58,'Parte 1'!E$10:E$19,"Sim")</f>
        <v>0</v>
      </c>
      <c r="G58" s="113">
        <f>SUMIFS('Parte 1'!$R$10:$R$19,'Parte 1'!$A$10:$A$19,'Plano de Contas e De-Para'!$B58,'Parte 1'!F$10:F$19,"Sim")</f>
        <v>0</v>
      </c>
      <c r="H58" s="113">
        <f>SUMIFS('Parte 1'!$R$10:$R$19,'Parte 1'!$A$10:$A$19,'Plano de Contas e De-Para'!$B58,'Parte 1'!G$10:G$19,"Sim")</f>
        <v>0</v>
      </c>
      <c r="I58" s="113">
        <f>SUMIFS('Parte 1'!$R$10:$R$19,'Parte 1'!$A$10:$A$19,'Plano de Contas e De-Para'!$B58,'Parte 1'!H$10:H$19,"Sim")</f>
        <v>0</v>
      </c>
      <c r="J58" s="113">
        <f>SUMIFS('Parte 1'!$R$10:$R$19,'Parte 1'!$A$10:$A$19,'Plano de Contas e De-Para'!$B58,'Parte 1'!I$10:I$19,"Sim")</f>
        <v>0</v>
      </c>
      <c r="K58" s="113">
        <f>SUMIFS('Parte 1'!$R$10:$R$19,'Parte 1'!$A$10:$A$19,'Plano de Contas e De-Para'!$B58,'Parte 1'!J$10:J$19,"Sim")</f>
        <v>0</v>
      </c>
      <c r="L58" s="113">
        <f>SUMIFS('Parte 1'!$R$10:$R$19,'Parte 1'!$A$10:$A$19,'Plano de Contas e De-Para'!$B58,'Parte 1'!K$10:K$19,"Sim")</f>
        <v>0</v>
      </c>
      <c r="M58" s="113">
        <f>SUMIFS('Parte 1'!$R$10:$R$19,'Parte 1'!$A$10:$A$19,'Plano de Contas e De-Para'!$B58,'Parte 1'!L$10:L$19,"Sim")</f>
        <v>0</v>
      </c>
      <c r="N58" s="113">
        <f>SUMIFS('Parte 1'!$R$10:$R$19,'Parte 1'!$A$10:$A$19,'Plano de Contas e De-Para'!$B58,'Parte 1'!M$10:M$19,"Sim")</f>
        <v>0</v>
      </c>
      <c r="O58" s="113">
        <f>SUMIFS('Parte 1'!$R$10:$R$19,'Parte 1'!$A$10:$A$19,'Plano de Contas e De-Para'!$B58,'Parte 1'!N$10:N$19,"Sim")</f>
        <v>0</v>
      </c>
      <c r="P58" s="220">
        <f t="shared" si="0"/>
        <v>0</v>
      </c>
    </row>
    <row r="59" spans="1:16" x14ac:dyDescent="0.2">
      <c r="A59" s="112" t="s">
        <v>395</v>
      </c>
      <c r="B59" s="119" t="s">
        <v>464</v>
      </c>
      <c r="C59" s="112" t="s">
        <v>330</v>
      </c>
      <c r="D59" s="113">
        <f>SUMIFS('Parte 1'!$R$10:$R$19,'Parte 1'!$A$10:$A$19,'Plano de Contas e De-Para'!$B59,'Parte 1'!C$10:C$19,"Sim")</f>
        <v>0</v>
      </c>
      <c r="E59" s="113">
        <f>SUMIFS('Parte 1'!$R$10:$R$19,'Parte 1'!$A$10:$A$19,'Plano de Contas e De-Para'!$B59,'Parte 1'!D$10:D$19,"Sim")</f>
        <v>0</v>
      </c>
      <c r="F59" s="113">
        <f>SUMIFS('Parte 1'!$R$10:$R$19,'Parte 1'!$A$10:$A$19,'Plano de Contas e De-Para'!$B59,'Parte 1'!E$10:E$19,"Sim")</f>
        <v>0</v>
      </c>
      <c r="G59" s="113">
        <f>SUMIFS('Parte 1'!$R$10:$R$19,'Parte 1'!$A$10:$A$19,'Plano de Contas e De-Para'!$B59,'Parte 1'!F$10:F$19,"Sim")</f>
        <v>0</v>
      </c>
      <c r="H59" s="113">
        <f>SUMIFS('Parte 1'!$R$10:$R$19,'Parte 1'!$A$10:$A$19,'Plano de Contas e De-Para'!$B59,'Parte 1'!G$10:G$19,"Sim")</f>
        <v>0</v>
      </c>
      <c r="I59" s="113">
        <f>SUMIFS('Parte 1'!$R$10:$R$19,'Parte 1'!$A$10:$A$19,'Plano de Contas e De-Para'!$B59,'Parte 1'!H$10:H$19,"Sim")</f>
        <v>0</v>
      </c>
      <c r="J59" s="113">
        <f>SUMIFS('Parte 1'!$R$10:$R$19,'Parte 1'!$A$10:$A$19,'Plano de Contas e De-Para'!$B59,'Parte 1'!I$10:I$19,"Sim")</f>
        <v>0</v>
      </c>
      <c r="K59" s="113">
        <f>SUMIFS('Parte 1'!$R$10:$R$19,'Parte 1'!$A$10:$A$19,'Plano de Contas e De-Para'!$B59,'Parte 1'!J$10:J$19,"Sim")</f>
        <v>0</v>
      </c>
      <c r="L59" s="113">
        <f>SUMIFS('Parte 1'!$R$10:$R$19,'Parte 1'!$A$10:$A$19,'Plano de Contas e De-Para'!$B59,'Parte 1'!K$10:K$19,"Sim")</f>
        <v>0</v>
      </c>
      <c r="M59" s="113">
        <f>SUMIFS('Parte 1'!$R$10:$R$19,'Parte 1'!$A$10:$A$19,'Plano de Contas e De-Para'!$B59,'Parte 1'!L$10:L$19,"Sim")</f>
        <v>0</v>
      </c>
      <c r="N59" s="113">
        <f>SUMIFS('Parte 1'!$R$10:$R$19,'Parte 1'!$A$10:$A$19,'Plano de Contas e De-Para'!$B59,'Parte 1'!M$10:M$19,"Sim")</f>
        <v>0</v>
      </c>
      <c r="O59" s="113">
        <f>SUMIFS('Parte 1'!$R$10:$R$19,'Parte 1'!$A$10:$A$19,'Plano de Contas e De-Para'!$B59,'Parte 1'!N$10:N$19,"Sim")</f>
        <v>0</v>
      </c>
      <c r="P59" s="220">
        <f t="shared" si="0"/>
        <v>0</v>
      </c>
    </row>
    <row r="60" spans="1:16" x14ac:dyDescent="0.2">
      <c r="A60" s="112" t="s">
        <v>395</v>
      </c>
      <c r="B60" s="119" t="s">
        <v>465</v>
      </c>
      <c r="C60" s="112" t="s">
        <v>328</v>
      </c>
      <c r="D60" s="113">
        <f>SUMIFS('Parte 1'!$R$10:$R$19,'Parte 1'!$A$10:$A$19,'Plano de Contas e De-Para'!$B60,'Parte 1'!C$10:C$19,"Sim")</f>
        <v>0</v>
      </c>
      <c r="E60" s="113">
        <f>SUMIFS('Parte 1'!$R$10:$R$19,'Parte 1'!$A$10:$A$19,'Plano de Contas e De-Para'!$B60,'Parte 1'!D$10:D$19,"Sim")</f>
        <v>0</v>
      </c>
      <c r="F60" s="113">
        <f>SUMIFS('Parte 1'!$R$10:$R$19,'Parte 1'!$A$10:$A$19,'Plano de Contas e De-Para'!$B60,'Parte 1'!E$10:E$19,"Sim")</f>
        <v>0</v>
      </c>
      <c r="G60" s="113">
        <f>SUMIFS('Parte 1'!$R$10:$R$19,'Parte 1'!$A$10:$A$19,'Plano de Contas e De-Para'!$B60,'Parte 1'!F$10:F$19,"Sim")</f>
        <v>0</v>
      </c>
      <c r="H60" s="113">
        <f>SUMIFS('Parte 1'!$R$10:$R$19,'Parte 1'!$A$10:$A$19,'Plano de Contas e De-Para'!$B60,'Parte 1'!G$10:G$19,"Sim")</f>
        <v>0</v>
      </c>
      <c r="I60" s="113">
        <f>SUMIFS('Parte 1'!$R$10:$R$19,'Parte 1'!$A$10:$A$19,'Plano de Contas e De-Para'!$B60,'Parte 1'!H$10:H$19,"Sim")</f>
        <v>0</v>
      </c>
      <c r="J60" s="113">
        <f>SUMIFS('Parte 1'!$R$10:$R$19,'Parte 1'!$A$10:$A$19,'Plano de Contas e De-Para'!$B60,'Parte 1'!I$10:I$19,"Sim")</f>
        <v>0</v>
      </c>
      <c r="K60" s="113">
        <f>SUMIFS('Parte 1'!$R$10:$R$19,'Parte 1'!$A$10:$A$19,'Plano de Contas e De-Para'!$B60,'Parte 1'!J$10:J$19,"Sim")</f>
        <v>0</v>
      </c>
      <c r="L60" s="113">
        <f>SUMIFS('Parte 1'!$R$10:$R$19,'Parte 1'!$A$10:$A$19,'Plano de Contas e De-Para'!$B60,'Parte 1'!K$10:K$19,"Sim")</f>
        <v>0</v>
      </c>
      <c r="M60" s="113">
        <f>SUMIFS('Parte 1'!$R$10:$R$19,'Parte 1'!$A$10:$A$19,'Plano de Contas e De-Para'!$B60,'Parte 1'!L$10:L$19,"Sim")</f>
        <v>0</v>
      </c>
      <c r="N60" s="113">
        <f>SUMIFS('Parte 1'!$R$10:$R$19,'Parte 1'!$A$10:$A$19,'Plano de Contas e De-Para'!$B60,'Parte 1'!M$10:M$19,"Sim")</f>
        <v>0</v>
      </c>
      <c r="O60" s="113">
        <f>SUMIFS('Parte 1'!$R$10:$R$19,'Parte 1'!$A$10:$A$19,'Plano de Contas e De-Para'!$B60,'Parte 1'!N$10:N$19,"Sim")</f>
        <v>0</v>
      </c>
      <c r="P60" s="220">
        <f t="shared" si="0"/>
        <v>0</v>
      </c>
    </row>
    <row r="61" spans="1:16" x14ac:dyDescent="0.2">
      <c r="A61" s="112" t="s">
        <v>395</v>
      </c>
      <c r="B61" s="119" t="s">
        <v>466</v>
      </c>
      <c r="C61" s="112" t="s">
        <v>328</v>
      </c>
      <c r="D61" s="113">
        <f>SUMIFS('Parte 1'!$R$10:$R$19,'Parte 1'!$A$10:$A$19,'Plano de Contas e De-Para'!$B61,'Parte 1'!C$10:C$19,"Sim")</f>
        <v>0</v>
      </c>
      <c r="E61" s="113">
        <f>SUMIFS('Parte 1'!$R$10:$R$19,'Parte 1'!$A$10:$A$19,'Plano de Contas e De-Para'!$B61,'Parte 1'!D$10:D$19,"Sim")</f>
        <v>0</v>
      </c>
      <c r="F61" s="113">
        <f>SUMIFS('Parte 1'!$R$10:$R$19,'Parte 1'!$A$10:$A$19,'Plano de Contas e De-Para'!$B61,'Parte 1'!E$10:E$19,"Sim")</f>
        <v>0</v>
      </c>
      <c r="G61" s="113">
        <f>SUMIFS('Parte 1'!$R$10:$R$19,'Parte 1'!$A$10:$A$19,'Plano de Contas e De-Para'!$B61,'Parte 1'!F$10:F$19,"Sim")</f>
        <v>0</v>
      </c>
      <c r="H61" s="113">
        <f>SUMIFS('Parte 1'!$R$10:$R$19,'Parte 1'!$A$10:$A$19,'Plano de Contas e De-Para'!$B61,'Parte 1'!G$10:G$19,"Sim")</f>
        <v>0</v>
      </c>
      <c r="I61" s="113">
        <f>SUMIFS('Parte 1'!$R$10:$R$19,'Parte 1'!$A$10:$A$19,'Plano de Contas e De-Para'!$B61,'Parte 1'!H$10:H$19,"Sim")</f>
        <v>0</v>
      </c>
      <c r="J61" s="113">
        <f>SUMIFS('Parte 1'!$R$10:$R$19,'Parte 1'!$A$10:$A$19,'Plano de Contas e De-Para'!$B61,'Parte 1'!I$10:I$19,"Sim")</f>
        <v>0</v>
      </c>
      <c r="K61" s="113">
        <f>SUMIFS('Parte 1'!$R$10:$R$19,'Parte 1'!$A$10:$A$19,'Plano de Contas e De-Para'!$B61,'Parte 1'!J$10:J$19,"Sim")</f>
        <v>0</v>
      </c>
      <c r="L61" s="113">
        <f>SUMIFS('Parte 1'!$R$10:$R$19,'Parte 1'!$A$10:$A$19,'Plano de Contas e De-Para'!$B61,'Parte 1'!K$10:K$19,"Sim")</f>
        <v>0</v>
      </c>
      <c r="M61" s="113">
        <f>SUMIFS('Parte 1'!$R$10:$R$19,'Parte 1'!$A$10:$A$19,'Plano de Contas e De-Para'!$B61,'Parte 1'!L$10:L$19,"Sim")</f>
        <v>0</v>
      </c>
      <c r="N61" s="113">
        <f>SUMIFS('Parte 1'!$R$10:$R$19,'Parte 1'!$A$10:$A$19,'Plano de Contas e De-Para'!$B61,'Parte 1'!M$10:M$19,"Sim")</f>
        <v>0</v>
      </c>
      <c r="O61" s="113">
        <f>SUMIFS('Parte 1'!$R$10:$R$19,'Parte 1'!$A$10:$A$19,'Plano de Contas e De-Para'!$B61,'Parte 1'!N$10:N$19,"Sim")</f>
        <v>0</v>
      </c>
      <c r="P61" s="220">
        <f t="shared" si="0"/>
        <v>0</v>
      </c>
    </row>
    <row r="62" spans="1:16" x14ac:dyDescent="0.2">
      <c r="A62" s="112" t="s">
        <v>395</v>
      </c>
      <c r="B62" s="119" t="s">
        <v>269</v>
      </c>
      <c r="C62" s="112" t="s">
        <v>328</v>
      </c>
      <c r="D62" s="113">
        <f>SUMIFS('Parte 1'!$R$10:$R$19,'Parte 1'!$A$10:$A$19,'Plano de Contas e De-Para'!$B62,'Parte 1'!C$10:C$19,"Sim")</f>
        <v>0</v>
      </c>
      <c r="E62" s="113">
        <f>SUMIFS('Parte 1'!$R$10:$R$19,'Parte 1'!$A$10:$A$19,'Plano de Contas e De-Para'!$B62,'Parte 1'!D$10:D$19,"Sim")</f>
        <v>0</v>
      </c>
      <c r="F62" s="113">
        <f>SUMIFS('Parte 1'!$R$10:$R$19,'Parte 1'!$A$10:$A$19,'Plano de Contas e De-Para'!$B62,'Parte 1'!E$10:E$19,"Sim")</f>
        <v>0</v>
      </c>
      <c r="G62" s="113">
        <f>SUMIFS('Parte 1'!$R$10:$R$19,'Parte 1'!$A$10:$A$19,'Plano de Contas e De-Para'!$B62,'Parte 1'!F$10:F$19,"Sim")</f>
        <v>0</v>
      </c>
      <c r="H62" s="113">
        <f>SUMIFS('Parte 1'!$R$10:$R$19,'Parte 1'!$A$10:$A$19,'Plano de Contas e De-Para'!$B62,'Parte 1'!G$10:G$19,"Sim")</f>
        <v>0</v>
      </c>
      <c r="I62" s="113">
        <f>SUMIFS('Parte 1'!$R$10:$R$19,'Parte 1'!$A$10:$A$19,'Plano de Contas e De-Para'!$B62,'Parte 1'!H$10:H$19,"Sim")</f>
        <v>0</v>
      </c>
      <c r="J62" s="113">
        <f>SUMIFS('Parte 1'!$R$10:$R$19,'Parte 1'!$A$10:$A$19,'Plano de Contas e De-Para'!$B62,'Parte 1'!I$10:I$19,"Sim")</f>
        <v>0</v>
      </c>
      <c r="K62" s="113">
        <f>SUMIFS('Parte 1'!$R$10:$R$19,'Parte 1'!$A$10:$A$19,'Plano de Contas e De-Para'!$B62,'Parte 1'!J$10:J$19,"Sim")</f>
        <v>0</v>
      </c>
      <c r="L62" s="113">
        <f>SUMIFS('Parte 1'!$R$10:$R$19,'Parte 1'!$A$10:$A$19,'Plano de Contas e De-Para'!$B62,'Parte 1'!K$10:K$19,"Sim")</f>
        <v>0</v>
      </c>
      <c r="M62" s="113">
        <f>SUMIFS('Parte 1'!$R$10:$R$19,'Parte 1'!$A$10:$A$19,'Plano de Contas e De-Para'!$B62,'Parte 1'!L$10:L$19,"Sim")</f>
        <v>0</v>
      </c>
      <c r="N62" s="113">
        <f>SUMIFS('Parte 1'!$R$10:$R$19,'Parte 1'!$A$10:$A$19,'Plano de Contas e De-Para'!$B62,'Parte 1'!M$10:M$19,"Sim")</f>
        <v>0</v>
      </c>
      <c r="O62" s="113">
        <f>SUMIFS('Parte 1'!$R$10:$R$19,'Parte 1'!$A$10:$A$19,'Plano de Contas e De-Para'!$B62,'Parte 1'!N$10:N$19,"Sim")</f>
        <v>0</v>
      </c>
      <c r="P62" s="220">
        <f t="shared" si="0"/>
        <v>0</v>
      </c>
    </row>
    <row r="63" spans="1:16" x14ac:dyDescent="0.2">
      <c r="A63" s="112" t="s">
        <v>395</v>
      </c>
      <c r="B63" s="119" t="s">
        <v>473</v>
      </c>
      <c r="C63" s="112" t="s">
        <v>328</v>
      </c>
      <c r="D63" s="113">
        <f>SUMIFS('Parte 1'!$R$10:$R$19,'Parte 1'!$A$10:$A$19,'Plano de Contas e De-Para'!$B63,'Parte 1'!C$10:C$19,"Sim")</f>
        <v>0</v>
      </c>
      <c r="E63" s="113">
        <f>SUMIFS('Parte 1'!$R$10:$R$19,'Parte 1'!$A$10:$A$19,'Plano de Contas e De-Para'!$B63,'Parte 1'!D$10:D$19,"Sim")</f>
        <v>0</v>
      </c>
      <c r="F63" s="113">
        <f>SUMIFS('Parte 1'!$R$10:$R$19,'Parte 1'!$A$10:$A$19,'Plano de Contas e De-Para'!$B63,'Parte 1'!E$10:E$19,"Sim")</f>
        <v>0</v>
      </c>
      <c r="G63" s="113">
        <f>SUMIFS('Parte 1'!$R$10:$R$19,'Parte 1'!$A$10:$A$19,'Plano de Contas e De-Para'!$B63,'Parte 1'!F$10:F$19,"Sim")</f>
        <v>0</v>
      </c>
      <c r="H63" s="113">
        <f>SUMIFS('Parte 1'!$R$10:$R$19,'Parte 1'!$A$10:$A$19,'Plano de Contas e De-Para'!$B63,'Parte 1'!G$10:G$19,"Sim")</f>
        <v>0</v>
      </c>
      <c r="I63" s="113">
        <f>SUMIFS('Parte 1'!$R$10:$R$19,'Parte 1'!$A$10:$A$19,'Plano de Contas e De-Para'!$B63,'Parte 1'!H$10:H$19,"Sim")</f>
        <v>0</v>
      </c>
      <c r="J63" s="113">
        <f>SUMIFS('Parte 1'!$R$10:$R$19,'Parte 1'!$A$10:$A$19,'Plano de Contas e De-Para'!$B63,'Parte 1'!I$10:I$19,"Sim")</f>
        <v>0</v>
      </c>
      <c r="K63" s="113">
        <f>SUMIFS('Parte 1'!$R$10:$R$19,'Parte 1'!$A$10:$A$19,'Plano de Contas e De-Para'!$B63,'Parte 1'!J$10:J$19,"Sim")</f>
        <v>0</v>
      </c>
      <c r="L63" s="113">
        <f>SUMIFS('Parte 1'!$R$10:$R$19,'Parte 1'!$A$10:$A$19,'Plano de Contas e De-Para'!$B63,'Parte 1'!K$10:K$19,"Sim")</f>
        <v>0</v>
      </c>
      <c r="M63" s="113">
        <f>SUMIFS('Parte 1'!$R$10:$R$19,'Parte 1'!$A$10:$A$19,'Plano de Contas e De-Para'!$B63,'Parte 1'!L$10:L$19,"Sim")</f>
        <v>0</v>
      </c>
      <c r="N63" s="113">
        <f>SUMIFS('Parte 1'!$R$10:$R$19,'Parte 1'!$A$10:$A$19,'Plano de Contas e De-Para'!$B63,'Parte 1'!M$10:M$19,"Sim")</f>
        <v>0</v>
      </c>
      <c r="O63" s="113">
        <f>SUMIFS('Parte 1'!$R$10:$R$19,'Parte 1'!$A$10:$A$19,'Plano de Contas e De-Para'!$B63,'Parte 1'!N$10:N$19,"Sim")</f>
        <v>0</v>
      </c>
      <c r="P63" s="220">
        <f t="shared" si="0"/>
        <v>0</v>
      </c>
    </row>
    <row r="64" spans="1:16" x14ac:dyDescent="0.2">
      <c r="A64" s="112" t="s">
        <v>270</v>
      </c>
      <c r="B64" s="119" t="s">
        <v>397</v>
      </c>
      <c r="C64" s="112" t="s">
        <v>336</v>
      </c>
      <c r="D64" s="113">
        <f>SUMIFS('Parte 1'!$R$10:$R$19,'Parte 1'!$A$10:$A$19,'Plano de Contas e De-Para'!$B64,'Parte 1'!C$10:C$19,"Sim")</f>
        <v>0</v>
      </c>
      <c r="E64" s="113">
        <f>SUMIFS('Parte 1'!$R$10:$R$19,'Parte 1'!$A$10:$A$19,'Plano de Contas e De-Para'!$B64,'Parte 1'!D$10:D$19,"Sim")</f>
        <v>0</v>
      </c>
      <c r="F64" s="113">
        <f>SUMIFS('Parte 1'!$R$10:$R$19,'Parte 1'!$A$10:$A$19,'Plano de Contas e De-Para'!$B64,'Parte 1'!E$10:E$19,"Sim")</f>
        <v>0</v>
      </c>
      <c r="G64" s="113">
        <f>SUMIFS('Parte 1'!$R$10:$R$19,'Parte 1'!$A$10:$A$19,'Plano de Contas e De-Para'!$B64,'Parte 1'!F$10:F$19,"Sim")</f>
        <v>0</v>
      </c>
      <c r="H64" s="113">
        <f>SUMIFS('Parte 1'!$R$10:$R$19,'Parte 1'!$A$10:$A$19,'Plano de Contas e De-Para'!$B64,'Parte 1'!G$10:G$19,"Sim")</f>
        <v>0</v>
      </c>
      <c r="I64" s="113">
        <f>SUMIFS('Parte 1'!$R$10:$R$19,'Parte 1'!$A$10:$A$19,'Plano de Contas e De-Para'!$B64,'Parte 1'!H$10:H$19,"Sim")</f>
        <v>0</v>
      </c>
      <c r="J64" s="113">
        <f>SUMIFS('Parte 1'!$R$10:$R$19,'Parte 1'!$A$10:$A$19,'Plano de Contas e De-Para'!$B64,'Parte 1'!I$10:I$19,"Sim")</f>
        <v>0</v>
      </c>
      <c r="K64" s="113">
        <f>SUMIFS('Parte 1'!$R$10:$R$19,'Parte 1'!$A$10:$A$19,'Plano de Contas e De-Para'!$B64,'Parte 1'!J$10:J$19,"Sim")</f>
        <v>0</v>
      </c>
      <c r="L64" s="113">
        <f>SUMIFS('Parte 1'!$R$10:$R$19,'Parte 1'!$A$10:$A$19,'Plano de Contas e De-Para'!$B64,'Parte 1'!K$10:K$19,"Sim")</f>
        <v>0</v>
      </c>
      <c r="M64" s="113">
        <f>SUMIFS('Parte 1'!$R$10:$R$19,'Parte 1'!$A$10:$A$19,'Plano de Contas e De-Para'!$B64,'Parte 1'!L$10:L$19,"Sim")</f>
        <v>0</v>
      </c>
      <c r="N64" s="113">
        <f>SUMIFS('Parte 1'!$R$10:$R$19,'Parte 1'!$A$10:$A$19,'Plano de Contas e De-Para'!$B64,'Parte 1'!M$10:M$19,"Sim")</f>
        <v>0</v>
      </c>
      <c r="O64" s="113">
        <f>SUMIFS('Parte 1'!$R$10:$R$19,'Parte 1'!$A$10:$A$19,'Plano de Contas e De-Para'!$B64,'Parte 1'!N$10:N$19,"Sim")</f>
        <v>0</v>
      </c>
      <c r="P64" s="220">
        <f t="shared" si="0"/>
        <v>0</v>
      </c>
    </row>
    <row r="65" spans="1:16" x14ac:dyDescent="0.2">
      <c r="A65" s="112" t="s">
        <v>270</v>
      </c>
      <c r="B65" s="119" t="s">
        <v>411</v>
      </c>
      <c r="C65" s="112" t="s">
        <v>337</v>
      </c>
      <c r="D65" s="113">
        <f>SUMIFS('Parte 1'!$R$10:$R$19,'Parte 1'!$A$10:$A$19,'Plano de Contas e De-Para'!$B65,'Parte 1'!C$10:C$19,"Sim")</f>
        <v>0</v>
      </c>
      <c r="E65" s="113">
        <f>SUMIFS('Parte 1'!$R$10:$R$19,'Parte 1'!$A$10:$A$19,'Plano de Contas e De-Para'!$B65,'Parte 1'!D$10:D$19,"Sim")</f>
        <v>0</v>
      </c>
      <c r="F65" s="113">
        <f>SUMIFS('Parte 1'!$R$10:$R$19,'Parte 1'!$A$10:$A$19,'Plano de Contas e De-Para'!$B65,'Parte 1'!E$10:E$19,"Sim")</f>
        <v>0</v>
      </c>
      <c r="G65" s="113">
        <f>SUMIFS('Parte 1'!$R$10:$R$19,'Parte 1'!$A$10:$A$19,'Plano de Contas e De-Para'!$B65,'Parte 1'!F$10:F$19,"Sim")</f>
        <v>0</v>
      </c>
      <c r="H65" s="113">
        <f>SUMIFS('Parte 1'!$R$10:$R$19,'Parte 1'!$A$10:$A$19,'Plano de Contas e De-Para'!$B65,'Parte 1'!G$10:G$19,"Sim")</f>
        <v>0</v>
      </c>
      <c r="I65" s="113">
        <f>SUMIFS('Parte 1'!$R$10:$R$19,'Parte 1'!$A$10:$A$19,'Plano de Contas e De-Para'!$B65,'Parte 1'!H$10:H$19,"Sim")</f>
        <v>0</v>
      </c>
      <c r="J65" s="113">
        <f>SUMIFS('Parte 1'!$R$10:$R$19,'Parte 1'!$A$10:$A$19,'Plano de Contas e De-Para'!$B65,'Parte 1'!I$10:I$19,"Sim")</f>
        <v>0</v>
      </c>
      <c r="K65" s="113">
        <f>SUMIFS('Parte 1'!$R$10:$R$19,'Parte 1'!$A$10:$A$19,'Plano de Contas e De-Para'!$B65,'Parte 1'!J$10:J$19,"Sim")</f>
        <v>0</v>
      </c>
      <c r="L65" s="113">
        <f>SUMIFS('Parte 1'!$R$10:$R$19,'Parte 1'!$A$10:$A$19,'Plano de Contas e De-Para'!$B65,'Parte 1'!K$10:K$19,"Sim")</f>
        <v>0</v>
      </c>
      <c r="M65" s="113">
        <f>SUMIFS('Parte 1'!$R$10:$R$19,'Parte 1'!$A$10:$A$19,'Plano de Contas e De-Para'!$B65,'Parte 1'!L$10:L$19,"Sim")</f>
        <v>0</v>
      </c>
      <c r="N65" s="113">
        <f>SUMIFS('Parte 1'!$R$10:$R$19,'Parte 1'!$A$10:$A$19,'Plano de Contas e De-Para'!$B65,'Parte 1'!M$10:M$19,"Sim")</f>
        <v>0</v>
      </c>
      <c r="O65" s="113">
        <f>SUMIFS('Parte 1'!$R$10:$R$19,'Parte 1'!$A$10:$A$19,'Plano de Contas e De-Para'!$B65,'Parte 1'!N$10:N$19,"Sim")</f>
        <v>0</v>
      </c>
      <c r="P65" s="220">
        <f t="shared" si="0"/>
        <v>0</v>
      </c>
    </row>
    <row r="66" spans="1:16" x14ac:dyDescent="0.2">
      <c r="A66" s="112" t="s">
        <v>270</v>
      </c>
      <c r="B66" s="119" t="s">
        <v>468</v>
      </c>
      <c r="C66" s="112" t="s">
        <v>339</v>
      </c>
      <c r="D66" s="113">
        <f>SUMIFS('Parte 1'!$R$10:$R$19,'Parte 1'!$A$10:$A$19,'Plano de Contas e De-Para'!$B66,'Parte 1'!C$10:C$19,"Sim")</f>
        <v>0</v>
      </c>
      <c r="E66" s="113">
        <f>SUMIFS('Parte 1'!$R$10:$R$19,'Parte 1'!$A$10:$A$19,'Plano de Contas e De-Para'!$B66,'Parte 1'!D$10:D$19,"Sim")</f>
        <v>0</v>
      </c>
      <c r="F66" s="113">
        <f>SUMIFS('Parte 1'!$R$10:$R$19,'Parte 1'!$A$10:$A$19,'Plano de Contas e De-Para'!$B66,'Parte 1'!E$10:E$19,"Sim")</f>
        <v>0</v>
      </c>
      <c r="G66" s="113">
        <f>SUMIFS('Parte 1'!$R$10:$R$19,'Parte 1'!$A$10:$A$19,'Plano de Contas e De-Para'!$B66,'Parte 1'!F$10:F$19,"Sim")</f>
        <v>0</v>
      </c>
      <c r="H66" s="113">
        <f>SUMIFS('Parte 1'!$R$10:$R$19,'Parte 1'!$A$10:$A$19,'Plano de Contas e De-Para'!$B66,'Parte 1'!G$10:G$19,"Sim")</f>
        <v>0</v>
      </c>
      <c r="I66" s="113">
        <f>SUMIFS('Parte 1'!$R$10:$R$19,'Parte 1'!$A$10:$A$19,'Plano de Contas e De-Para'!$B66,'Parte 1'!H$10:H$19,"Sim")</f>
        <v>0</v>
      </c>
      <c r="J66" s="113">
        <f>SUMIFS('Parte 1'!$R$10:$R$19,'Parte 1'!$A$10:$A$19,'Plano de Contas e De-Para'!$B66,'Parte 1'!I$10:I$19,"Sim")</f>
        <v>0</v>
      </c>
      <c r="K66" s="113">
        <f>SUMIFS('Parte 1'!$R$10:$R$19,'Parte 1'!$A$10:$A$19,'Plano de Contas e De-Para'!$B66,'Parte 1'!J$10:J$19,"Sim")</f>
        <v>0</v>
      </c>
      <c r="L66" s="113">
        <f>SUMIFS('Parte 1'!$R$10:$R$19,'Parte 1'!$A$10:$A$19,'Plano de Contas e De-Para'!$B66,'Parte 1'!K$10:K$19,"Sim")</f>
        <v>0</v>
      </c>
      <c r="M66" s="113">
        <f>SUMIFS('Parte 1'!$R$10:$R$19,'Parte 1'!$A$10:$A$19,'Plano de Contas e De-Para'!$B66,'Parte 1'!L$10:L$19,"Sim")</f>
        <v>0</v>
      </c>
      <c r="N66" s="113">
        <f>SUMIFS('Parte 1'!$R$10:$R$19,'Parte 1'!$A$10:$A$19,'Plano de Contas e De-Para'!$B66,'Parte 1'!M$10:M$19,"Sim")</f>
        <v>0</v>
      </c>
      <c r="O66" s="113">
        <f>SUMIFS('Parte 1'!$R$10:$R$19,'Parte 1'!$A$10:$A$19,'Plano de Contas e De-Para'!$B66,'Parte 1'!N$10:N$19,"Sim")</f>
        <v>0</v>
      </c>
      <c r="P66" s="220">
        <f t="shared" si="0"/>
        <v>0</v>
      </c>
    </row>
    <row r="67" spans="1:16" s="223" customFormat="1" x14ac:dyDescent="0.2">
      <c r="A67" s="119" t="s">
        <v>268</v>
      </c>
      <c r="B67" s="119" t="s">
        <v>8</v>
      </c>
      <c r="C67" s="119" t="s">
        <v>301</v>
      </c>
      <c r="D67" s="235">
        <f>IF(D1&lt;='Parte 2'!$C$17, ('Parte 3'!$O$28-'Parte 3'!$O$29-'Parte 3'!$O$30), ('Parte 4'!$O$28-'Parte 4'!$O$29-'Parte 4'!$O$30))</f>
        <v>0</v>
      </c>
      <c r="E67" s="235">
        <f>IF(E1&lt;='Parte 2'!$C$17, ('Parte 3'!$O$28-'Parte 3'!$O$29-'Parte 3'!$O$30), ('Parte 4'!$O$28-'Parte 4'!$O$29-'Parte 4'!$O$30))</f>
        <v>0</v>
      </c>
      <c r="F67" s="235">
        <f>IF(F1&lt;='Parte 2'!$C$17, ('Parte 3'!$O$28-'Parte 3'!$O$29-'Parte 3'!$O$30), ('Parte 4'!$O$28-'Parte 4'!$O$29-'Parte 4'!$O$30))</f>
        <v>0</v>
      </c>
      <c r="G67" s="235">
        <f>IF(G1&lt;='Parte 2'!$C$17, ('Parte 3'!$O$28-'Parte 3'!$O$29-'Parte 3'!$O$30), ('Parte 4'!$O$28-'Parte 4'!$O$29-'Parte 4'!$O$30))</f>
        <v>0</v>
      </c>
      <c r="H67" s="235">
        <f>IF(H1&lt;='Parte 2'!$C$17, ('Parte 3'!$O$28-'Parte 3'!$O$29-'Parte 3'!$O$30), ('Parte 4'!$O$28-'Parte 4'!$O$29-'Parte 4'!$O$30))</f>
        <v>0</v>
      </c>
      <c r="I67" s="235">
        <f>IF(I1&lt;='Parte 2'!$C$17, ('Parte 3'!$O$28-'Parte 3'!$O$29-'Parte 3'!$O$30), ('Parte 4'!$O$28-'Parte 4'!$O$29-'Parte 4'!$O$30))</f>
        <v>0</v>
      </c>
      <c r="J67" s="235">
        <f>IF(J1&lt;='Parte 2'!$C$17, ('Parte 3'!$O$28-'Parte 3'!$O$29-'Parte 3'!$O$30), ('Parte 4'!$O$28-'Parte 4'!$O$29-'Parte 4'!$O$30))</f>
        <v>0</v>
      </c>
      <c r="K67" s="235">
        <f>IF(K1&lt;='Parte 2'!$C$17, ('Parte 3'!$O$28-'Parte 3'!$O$29-'Parte 3'!$O$30), ('Parte 4'!$O$28-'Parte 4'!$O$29-'Parte 4'!$O$30))</f>
        <v>0</v>
      </c>
      <c r="L67" s="235">
        <f>IF(L1&lt;='Parte 2'!$C$17, ('Parte 3'!$O$28-'Parte 3'!$O$29-'Parte 3'!$O$30), ('Parte 4'!$O$28-'Parte 4'!$O$29-'Parte 4'!$O$30))</f>
        <v>0</v>
      </c>
      <c r="M67" s="235">
        <f>IF(M1&lt;='Parte 2'!$C$17, ('Parte 3'!$O$28-'Parte 3'!$O$29-'Parte 3'!$O$30), ('Parte 4'!$O$28-'Parte 4'!$O$29-'Parte 4'!$O$30))</f>
        <v>0</v>
      </c>
      <c r="N67" s="235">
        <f>IF(N1&lt;='Parte 2'!$C$17, ('Parte 3'!$O$28-'Parte 3'!$O$29-'Parte 3'!$O$30), ('Parte 4'!$O$28-'Parte 4'!$O$29-'Parte 4'!$O$30))</f>
        <v>0</v>
      </c>
      <c r="O67" s="235">
        <f>IF(O1&lt;='Parte 2'!$C$17, ('Parte 3'!$O$28-'Parte 3'!$O$29-'Parte 3'!$O$30), ('Parte 4'!$O$28-'Parte 4'!$O$29-'Parte 4'!$O$30))</f>
        <v>0</v>
      </c>
      <c r="P67" s="220">
        <f t="shared" si="0"/>
        <v>0</v>
      </c>
    </row>
    <row r="68" spans="1:16" s="223" customFormat="1" x14ac:dyDescent="0.2">
      <c r="A68" s="119" t="s">
        <v>268</v>
      </c>
      <c r="B68" s="119" t="s">
        <v>400</v>
      </c>
      <c r="C68" s="119" t="s">
        <v>303</v>
      </c>
      <c r="D68" s="235">
        <f>IF(D1&lt;='Parte 2'!$C$17, ('Parte 3'!$O$16), ('Parte 4'!$O$16))</f>
        <v>0</v>
      </c>
      <c r="E68" s="235">
        <f>IF(E1&lt;='Parte 2'!$C$17, ('Parte 3'!$O$16), ('Parte 4'!$O$16))</f>
        <v>0</v>
      </c>
      <c r="F68" s="235">
        <f>IF(F1&lt;='Parte 2'!$C$17, ('Parte 3'!$O$16), ('Parte 4'!$O$16))</f>
        <v>0</v>
      </c>
      <c r="G68" s="235">
        <f>IF(G1&lt;='Parte 2'!$C$17, ('Parte 3'!$O$16), ('Parte 4'!$O$16))</f>
        <v>0</v>
      </c>
      <c r="H68" s="235">
        <f>IF(H1&lt;='Parte 2'!$C$17, ('Parte 3'!$O$16), ('Parte 4'!$O$16))</f>
        <v>0</v>
      </c>
      <c r="I68" s="235">
        <f>IF(I1&lt;='Parte 2'!$C$17, ('Parte 3'!$O$16), ('Parte 4'!$O$16))</f>
        <v>0</v>
      </c>
      <c r="J68" s="235">
        <f>IF(J1&lt;='Parte 2'!$C$17, ('Parte 3'!$O$16), ('Parte 4'!$O$16))</f>
        <v>0</v>
      </c>
      <c r="K68" s="235">
        <f>IF(K1&lt;='Parte 2'!$C$17, ('Parte 3'!$O$16), ('Parte 4'!$O$16))</f>
        <v>0</v>
      </c>
      <c r="L68" s="235">
        <f>IF(L1&lt;='Parte 2'!$C$17, ('Parte 3'!$O$16), ('Parte 4'!$O$16))</f>
        <v>0</v>
      </c>
      <c r="M68" s="235">
        <f>IF(M1&lt;='Parte 2'!$C$17, ('Parte 3'!$O$16), ('Parte 4'!$O$16))</f>
        <v>0</v>
      </c>
      <c r="N68" s="235">
        <f>IF(N1&lt;='Parte 2'!$C$17, ('Parte 3'!$O$16), ('Parte 4'!$O$16))</f>
        <v>0</v>
      </c>
      <c r="O68" s="235">
        <f>IF(O1&lt;='Parte 2'!$C$17, ('Parte 3'!$O$16), ('Parte 4'!$O$16))</f>
        <v>0</v>
      </c>
      <c r="P68" s="220">
        <f t="shared" ref="P68:P71" si="1">SUM(D68:O68)</f>
        <v>0</v>
      </c>
    </row>
    <row r="69" spans="1:16" s="223" customFormat="1" x14ac:dyDescent="0.2">
      <c r="A69" s="232" t="s">
        <v>268</v>
      </c>
      <c r="B69" s="232" t="s">
        <v>401</v>
      </c>
      <c r="C69" s="232" t="s">
        <v>277</v>
      </c>
      <c r="D69" s="233">
        <v>0</v>
      </c>
      <c r="E69" s="233">
        <v>0</v>
      </c>
      <c r="F69" s="233">
        <v>0</v>
      </c>
      <c r="G69" s="233">
        <v>0</v>
      </c>
      <c r="H69" s="233">
        <v>0</v>
      </c>
      <c r="I69" s="233">
        <v>0</v>
      </c>
      <c r="J69" s="233">
        <v>0</v>
      </c>
      <c r="K69" s="233">
        <v>0</v>
      </c>
      <c r="L69" s="233">
        <v>0</v>
      </c>
      <c r="M69" s="233">
        <v>0</v>
      </c>
      <c r="N69" s="233">
        <v>0</v>
      </c>
      <c r="O69" s="233">
        <v>0</v>
      </c>
      <c r="P69" s="220">
        <f t="shared" si="1"/>
        <v>0</v>
      </c>
    </row>
    <row r="70" spans="1:16" s="223" customFormat="1" x14ac:dyDescent="0.2">
      <c r="A70" s="232" t="s">
        <v>268</v>
      </c>
      <c r="B70" s="232" t="s">
        <v>409</v>
      </c>
      <c r="C70" s="232" t="s">
        <v>277</v>
      </c>
      <c r="D70" s="233">
        <v>0</v>
      </c>
      <c r="E70" s="233">
        <v>0</v>
      </c>
      <c r="F70" s="233">
        <v>0</v>
      </c>
      <c r="G70" s="233">
        <v>0</v>
      </c>
      <c r="H70" s="233">
        <v>0</v>
      </c>
      <c r="I70" s="233">
        <v>0</v>
      </c>
      <c r="J70" s="233">
        <v>0</v>
      </c>
      <c r="K70" s="233">
        <v>0</v>
      </c>
      <c r="L70" s="233">
        <v>0</v>
      </c>
      <c r="M70" s="233">
        <v>0</v>
      </c>
      <c r="N70" s="233">
        <v>0</v>
      </c>
      <c r="O70" s="233">
        <v>0</v>
      </c>
      <c r="P70" s="220">
        <f t="shared" si="1"/>
        <v>0</v>
      </c>
    </row>
    <row r="71" spans="1:16" s="223" customFormat="1" x14ac:dyDescent="0.2">
      <c r="A71" s="119" t="s">
        <v>268</v>
      </c>
      <c r="B71" s="119" t="s">
        <v>410</v>
      </c>
      <c r="C71" s="119" t="s">
        <v>314</v>
      </c>
      <c r="D71" s="235">
        <f>IF(D1&lt;='Parte 2'!$C$17,('Parte 3'!$O$23+'Parte 3'!$O$26+'Parte 3'!$O$29-'Parte 3'!$O$22),('Parte 4'!$O$23+'Parte 4'!$O$26+'Parte 4'!$O$29-'Parte 4'!$O$22))</f>
        <v>0</v>
      </c>
      <c r="E71" s="235">
        <f>IF(E1&lt;='Parte 2'!$C$17,('Parte 3'!$O$23+'Parte 3'!$O$26+'Parte 3'!$O$29-'Parte 3'!$O$22),('Parte 4'!$O$23+'Parte 4'!$O$26+'Parte 4'!$O$29-'Parte 4'!$O$22))</f>
        <v>0</v>
      </c>
      <c r="F71" s="235">
        <f>IF(F1&lt;='Parte 2'!$C$17,('Parte 3'!$O$23+'Parte 3'!$O$26+'Parte 3'!$O$29-'Parte 3'!$O$22),('Parte 4'!$O$23+'Parte 4'!$O$26+'Parte 4'!$O$29-'Parte 4'!$O$22))</f>
        <v>0</v>
      </c>
      <c r="G71" s="235">
        <f>IF(G1&lt;='Parte 2'!$C$17,('Parte 3'!$O$23+'Parte 3'!$O$26+'Parte 3'!$O$29-'Parte 3'!$O$22),('Parte 4'!$O$23+'Parte 4'!$O$26+'Parte 4'!$O$29-'Parte 4'!$O$22))</f>
        <v>0</v>
      </c>
      <c r="H71" s="235">
        <f>IF(H1&lt;='Parte 2'!$C$17,('Parte 3'!$O$23+'Parte 3'!$O$26+'Parte 3'!$O$29-'Parte 3'!$O$22),('Parte 4'!$O$23+'Parte 4'!$O$26+'Parte 4'!$O$29-'Parte 4'!$O$22))</f>
        <v>0</v>
      </c>
      <c r="I71" s="235">
        <f>IF(I1&lt;='Parte 2'!$C$17,('Parte 3'!$O$23+'Parte 3'!$O$26+'Parte 3'!$O$29-'Parte 3'!$O$22),('Parte 4'!$O$23+'Parte 4'!$O$26+'Parte 4'!$O$29-'Parte 4'!$O$22))</f>
        <v>0</v>
      </c>
      <c r="J71" s="235">
        <f>IF(J1&lt;='Parte 2'!$C$17,('Parte 3'!$O$23+'Parte 3'!$O$26+'Parte 3'!$O$29-'Parte 3'!$O$22),('Parte 4'!$O$23+'Parte 4'!$O$26+'Parte 4'!$O$29-'Parte 4'!$O$22))</f>
        <v>0</v>
      </c>
      <c r="K71" s="235">
        <f>IF(K1&lt;='Parte 2'!$C$17,('Parte 3'!$O$23+'Parte 3'!$O$26+'Parte 3'!$O$29-'Parte 3'!$O$22),('Parte 4'!$O$23+'Parte 4'!$O$26+'Parte 4'!$O$29-'Parte 4'!$O$22))</f>
        <v>0</v>
      </c>
      <c r="L71" s="235">
        <f>IF(L1&lt;='Parte 2'!$C$17,('Parte 3'!$O$23+'Parte 3'!$O$26+'Parte 3'!$O$29-'Parte 3'!$O$22),('Parte 4'!$O$23+'Parte 4'!$O$26+'Parte 4'!$O$29-'Parte 4'!$O$22))</f>
        <v>0</v>
      </c>
      <c r="M71" s="235">
        <f>IF(M1&lt;='Parte 2'!$C$17,('Parte 3'!$O$23+'Parte 3'!$O$26+'Parte 3'!$O$29-'Parte 3'!$O$22),('Parte 4'!$O$23+'Parte 4'!$O$26+'Parte 4'!$O$29-'Parte 4'!$O$22))</f>
        <v>0</v>
      </c>
      <c r="N71" s="235">
        <f>IF(N1&lt;='Parte 2'!$C$17,('Parte 3'!$O$23+'Parte 3'!$O$26+'Parte 3'!$O$29-'Parte 3'!$O$22),('Parte 4'!$O$23+'Parte 4'!$O$26+'Parte 4'!$O$29-'Parte 4'!$O$22))</f>
        <v>0</v>
      </c>
      <c r="O71" s="235">
        <f>IF(O1&lt;='Parte 2'!$C$17,('Parte 3'!$O$23+'Parte 3'!$O$26+'Parte 3'!$O$29-'Parte 3'!$O$22),('Parte 4'!$O$23+'Parte 4'!$O$26+'Parte 4'!$O$29-'Parte 4'!$O$22))</f>
        <v>0</v>
      </c>
      <c r="P71" s="220">
        <f t="shared" si="1"/>
        <v>0</v>
      </c>
    </row>
    <row r="72" spans="1:16" s="223" customFormat="1" x14ac:dyDescent="0.2">
      <c r="A72" s="119" t="s">
        <v>268</v>
      </c>
      <c r="B72" s="119" t="s">
        <v>588</v>
      </c>
      <c r="C72" s="119" t="s">
        <v>305</v>
      </c>
      <c r="D72" s="235">
        <f>IF(D1&lt;='Parte 2'!$C$17,('Parte 3'!$O$31+'Parte 3'!$O$32),('Parte 4'!$O$31+'Parte 4'!$O$32))</f>
        <v>0</v>
      </c>
      <c r="E72" s="235">
        <f>IF(E1&lt;='Parte 2'!$C$17,('Parte 3'!$O$31+'Parte 3'!$O$32),('Parte 4'!$O$31+'Parte 4'!$O$32))</f>
        <v>0</v>
      </c>
      <c r="F72" s="235">
        <f>IF(F1&lt;='Parte 2'!$C$17,('Parte 3'!$O$31+'Parte 3'!$O$32),('Parte 4'!$O$31+'Parte 4'!$O$32))</f>
        <v>0</v>
      </c>
      <c r="G72" s="235">
        <f>IF(G1&lt;='Parte 2'!$C$17,('Parte 3'!$O$31+'Parte 3'!$O$32),('Parte 4'!$O$31+'Parte 4'!$O$32))</f>
        <v>0</v>
      </c>
      <c r="H72" s="235">
        <f>IF(H1&lt;='Parte 2'!$C$17,('Parte 3'!$O$31+'Parte 3'!$O$32),('Parte 4'!$O$31+'Parte 4'!$O$32))</f>
        <v>0</v>
      </c>
      <c r="I72" s="235">
        <f>IF(I1&lt;='Parte 2'!$C$17,('Parte 3'!$O$31+'Parte 3'!$O$32),('Parte 4'!$O$31+'Parte 4'!$O$32))</f>
        <v>0</v>
      </c>
      <c r="J72" s="235">
        <f>IF(J1&lt;='Parte 2'!$C$17,('Parte 3'!$O$31+'Parte 3'!$O$32),('Parte 4'!$O$31+'Parte 4'!$O$32))</f>
        <v>0</v>
      </c>
      <c r="K72" s="235">
        <f>IF(K1&lt;='Parte 2'!$C$17,('Parte 3'!$O$31+'Parte 3'!$O$32),('Parte 4'!$O$31+'Parte 4'!$O$32))</f>
        <v>0</v>
      </c>
      <c r="L72" s="235">
        <f>IF(L1&lt;='Parte 2'!$C$17,('Parte 3'!$O$31+'Parte 3'!$O$32),('Parte 4'!$O$31+'Parte 4'!$O$32))</f>
        <v>0</v>
      </c>
      <c r="M72" s="235">
        <f>IF(M1&lt;='Parte 2'!$C$17,('Parte 3'!$O$31+'Parte 3'!$O$32),('Parte 4'!$O$31+'Parte 4'!$O$32))</f>
        <v>0</v>
      </c>
      <c r="N72" s="235">
        <f>IF(N1&lt;='Parte 2'!$C$17,('Parte 3'!$O$31+'Parte 3'!$O$32),('Parte 4'!$O$31+'Parte 4'!$O$32))</f>
        <v>0</v>
      </c>
      <c r="O72" s="235">
        <f>IF(O1&lt;='Parte 2'!$C$17,('Parte 3'!$O$31+'Parte 3'!$O$32),('Parte 4'!$O$31+'Parte 4'!$O$32))</f>
        <v>0</v>
      </c>
      <c r="P72" s="220">
        <f>SUM(D72:O72)</f>
        <v>0</v>
      </c>
    </row>
    <row r="73" spans="1:16" s="223" customFormat="1" x14ac:dyDescent="0.2">
      <c r="A73" s="119" t="s">
        <v>268</v>
      </c>
      <c r="B73" s="119" t="s">
        <v>416</v>
      </c>
      <c r="C73" s="119" t="s">
        <v>310</v>
      </c>
      <c r="D73" s="235">
        <f>IF(D1&lt;='Parte 2'!$C$17,('Parte 3'!$O$25-'Parte 3'!$O$26-'Parte 3'!$O$27),('Parte 4'!$O$25-'Parte 4'!$O$26-'Parte 4'!$O$27))</f>
        <v>0</v>
      </c>
      <c r="E73" s="235">
        <f>IF(E1&lt;='Parte 2'!$C$17,('Parte 3'!$O$25-'Parte 3'!$O$26-'Parte 3'!$O$27),('Parte 4'!$O$25-'Parte 4'!$O$26-'Parte 4'!$O$27))</f>
        <v>0</v>
      </c>
      <c r="F73" s="235">
        <f>IF(F1&lt;='Parte 2'!$C$17,('Parte 3'!$O$25-'Parte 3'!$O$26-'Parte 3'!$O$27),('Parte 4'!$O$25-'Parte 4'!$O$26-'Parte 4'!$O$27))</f>
        <v>0</v>
      </c>
      <c r="G73" s="235">
        <f>IF(G1&lt;='Parte 2'!$C$17,('Parte 3'!$O$25-'Parte 3'!$O$26-'Parte 3'!$O$27),('Parte 4'!$O$25-'Parte 4'!$O$26-'Parte 4'!$O$27))</f>
        <v>0</v>
      </c>
      <c r="H73" s="235">
        <f>IF(H1&lt;='Parte 2'!$C$17,('Parte 3'!$O$25-'Parte 3'!$O$26-'Parte 3'!$O$27),('Parte 4'!$O$25-'Parte 4'!$O$26-'Parte 4'!$O$27))</f>
        <v>0</v>
      </c>
      <c r="I73" s="235">
        <f>IF(I1&lt;='Parte 2'!$C$17,('Parte 3'!$O$25-'Parte 3'!$O$26-'Parte 3'!$O$27),('Parte 4'!$O$25-'Parte 4'!$O$26-'Parte 4'!$O$27))</f>
        <v>0</v>
      </c>
      <c r="J73" s="235">
        <f>IF(J1&lt;='Parte 2'!$C$17,('Parte 3'!$O$25-'Parte 3'!$O$26-'Parte 3'!$O$27),('Parte 4'!$O$25-'Parte 4'!$O$26-'Parte 4'!$O$27))</f>
        <v>0</v>
      </c>
      <c r="K73" s="235">
        <f>IF(K1&lt;='Parte 2'!$C$17,('Parte 3'!$O$25-'Parte 3'!$O$26-'Parte 3'!$O$27),('Parte 4'!$O$25-'Parte 4'!$O$26-'Parte 4'!$O$27))</f>
        <v>0</v>
      </c>
      <c r="L73" s="235">
        <f>IF(L1&lt;='Parte 2'!$C$17,('Parte 3'!$O$25-'Parte 3'!$O$26-'Parte 3'!$O$27),('Parte 4'!$O$25-'Parte 4'!$O$26-'Parte 4'!$O$27))</f>
        <v>0</v>
      </c>
      <c r="M73" s="235">
        <f>IF(M1&lt;='Parte 2'!$C$17,('Parte 3'!$O$25-'Parte 3'!$O$26-'Parte 3'!$O$27),('Parte 4'!$O$25-'Parte 4'!$O$26-'Parte 4'!$O$27))</f>
        <v>0</v>
      </c>
      <c r="N73" s="235">
        <f>IF(N1&lt;='Parte 2'!$C$17,('Parte 3'!$O$25-'Parte 3'!$O$26-'Parte 3'!$O$27),('Parte 4'!$O$25-'Parte 4'!$O$26-'Parte 4'!$O$27))</f>
        <v>0</v>
      </c>
      <c r="O73" s="235">
        <f>IF(O1&lt;='Parte 2'!$C$17,('Parte 3'!$O$25-'Parte 3'!$O$26-'Parte 3'!$O$27),('Parte 4'!$O$25-'Parte 4'!$O$26-'Parte 4'!$O$27))</f>
        <v>0</v>
      </c>
      <c r="P73" s="220">
        <f t="shared" ref="P73:P89" si="2">SUM(D73:O73)</f>
        <v>0</v>
      </c>
    </row>
    <row r="74" spans="1:16" s="223" customFormat="1" ht="12" customHeight="1" x14ac:dyDescent="0.2">
      <c r="A74" s="119" t="s">
        <v>268</v>
      </c>
      <c r="B74" s="119" t="s">
        <v>145</v>
      </c>
      <c r="C74" s="119" t="s">
        <v>311</v>
      </c>
      <c r="D74" s="235">
        <f>IF(D1&lt;='Parte 2'!$C$17,('Parte 3'!$O$34+'Parte 3'!$O$35+'Parte 3'!$O$36), ('Parte 4'!$O$34+'Parte 4'!$O$35+'Parte 4'!$O$36))</f>
        <v>0</v>
      </c>
      <c r="E74" s="235">
        <f>IF(E1&lt;='Parte 2'!$C$17,('Parte 3'!$O$34+'Parte 3'!$O$35+'Parte 3'!$O$36), ('Parte 4'!$O$34+'Parte 4'!$O$35+'Parte 4'!$O$36))</f>
        <v>0</v>
      </c>
      <c r="F74" s="235">
        <f>IF(F1&lt;='Parte 2'!$C$17,('Parte 3'!$O$34+'Parte 3'!$O$35+'Parte 3'!$O$36), ('Parte 4'!$O$34+'Parte 4'!$O$35+'Parte 4'!$O$36))</f>
        <v>0</v>
      </c>
      <c r="G74" s="235">
        <f>IF(G1&lt;='Parte 2'!$C$17,('Parte 3'!$O$34+'Parte 3'!$O$35+'Parte 3'!$O$36), ('Parte 4'!$O$34+'Parte 4'!$O$35+'Parte 4'!$O$36))</f>
        <v>0</v>
      </c>
      <c r="H74" s="235">
        <f>IF(H1&lt;='Parte 2'!$C$17,('Parte 3'!$O$34+'Parte 3'!$O$35+'Parte 3'!$O$36), ('Parte 4'!$O$34+'Parte 4'!$O$35+'Parte 4'!$O$36))</f>
        <v>0</v>
      </c>
      <c r="I74" s="235">
        <f>IF(I1&lt;='Parte 2'!$C$17,('Parte 3'!$O$34+'Parte 3'!$O$35+'Parte 3'!$O$36), ('Parte 4'!$O$34+'Parte 4'!$O$35+'Parte 4'!$O$36))</f>
        <v>0</v>
      </c>
      <c r="J74" s="235">
        <f>IF(J1&lt;='Parte 2'!$C$17,('Parte 3'!$O$34+'Parte 3'!$O$35+'Parte 3'!$O$36), ('Parte 4'!$O$34+'Parte 4'!$O$35+'Parte 4'!$O$36))</f>
        <v>0</v>
      </c>
      <c r="K74" s="235">
        <f>IF(K1&lt;='Parte 2'!$C$17,('Parte 3'!$O$34+'Parte 3'!$O$35+'Parte 3'!$O$36), ('Parte 4'!$O$34+'Parte 4'!$O$35+'Parte 4'!$O$36))</f>
        <v>0</v>
      </c>
      <c r="L74" s="235">
        <f>IF(L1&lt;='Parte 2'!$C$17,('Parte 3'!$O$34+'Parte 3'!$O$35+'Parte 3'!$O$36), ('Parte 4'!$O$34+'Parte 4'!$O$35+'Parte 4'!$O$36))</f>
        <v>0</v>
      </c>
      <c r="M74" s="235">
        <f>IF(M1&lt;='Parte 2'!$C$17,('Parte 3'!$O$34+'Parte 3'!$O$35+'Parte 3'!$O$36), ('Parte 4'!$O$34+'Parte 4'!$O$35+'Parte 4'!$O$36))</f>
        <v>0</v>
      </c>
      <c r="N74" s="235">
        <f>IF(N1&lt;='Parte 2'!$C$17,('Parte 3'!$O$34+'Parte 3'!$O$35+'Parte 3'!$O$36), ('Parte 4'!$O$34+'Parte 4'!$O$35+'Parte 4'!$O$36))</f>
        <v>0</v>
      </c>
      <c r="O74" s="235">
        <f>IF(O1&lt;='Parte 2'!$C$17,('Parte 3'!$O$34+'Parte 3'!$O$35+'Parte 3'!$O$36), ('Parte 4'!$O$34+'Parte 4'!$O$35+'Parte 4'!$O$36))</f>
        <v>0</v>
      </c>
      <c r="P74" s="220">
        <f t="shared" si="2"/>
        <v>0</v>
      </c>
    </row>
    <row r="75" spans="1:16" s="223" customFormat="1" x14ac:dyDescent="0.2">
      <c r="A75" s="119" t="s">
        <v>268</v>
      </c>
      <c r="B75" s="119" t="s">
        <v>417</v>
      </c>
      <c r="C75" s="119" t="s">
        <v>317</v>
      </c>
      <c r="D75" s="235">
        <f>IF(D1&lt;='Parte 2'!$C$17,('Parte 3'!$O$10+'Parte 3'!$O$22+'Parte 3'!$O$11+'Parte 3'!$O$12+'Parte 3'!$O$13+'Parte 3'!$O$14-'Parte 3'!$O$20-'Parte 3'!$O$23-'Parte 3'!$O$24),('Parte 4'!$O$10+'Parte 4'!$O$11+'Parte 4'!$O$12+'Parte 4'!$O$13+'Parte 4'!$O$14+'Parte 4'!$O$22-'Parte 4'!$O$20-'Parte 4'!$O$23-'Parte 4'!$O$24))</f>
        <v>0</v>
      </c>
      <c r="E75" s="235">
        <f>IF(E1&lt;='Parte 2'!$C$17,('Parte 3'!$O$10+'Parte 3'!$O$22+'Parte 3'!$O$11+'Parte 3'!$O$12+'Parte 3'!$O$13+'Parte 3'!$O$14-'Parte 3'!$O$20-'Parte 3'!$O$23-'Parte 3'!$O$24),('Parte 4'!$O$10+'Parte 4'!$O$11+'Parte 4'!$O$12+'Parte 4'!$O$13+'Parte 4'!$O$14+'Parte 4'!$O$22-'Parte 4'!$O$20-'Parte 4'!$O$23-'Parte 4'!$O$24))</f>
        <v>0</v>
      </c>
      <c r="F75" s="235">
        <f>IF(F1&lt;='Parte 2'!$C$17,('Parte 3'!$O$10+'Parte 3'!$O$22+'Parte 3'!$O$11+'Parte 3'!$O$12+'Parte 3'!$O$13+'Parte 3'!$O$14-'Parte 3'!$O$20-'Parte 3'!$O$23-'Parte 3'!$O$24),('Parte 4'!$O$10+'Parte 4'!$O$11+'Parte 4'!$O$12+'Parte 4'!$O$13+'Parte 4'!$O$14+'Parte 4'!$O$22-'Parte 4'!$O$20-'Parte 4'!$O$23-'Parte 4'!$O$24))</f>
        <v>0</v>
      </c>
      <c r="G75" s="235">
        <f>IF(G1&lt;='Parte 2'!$C$17,('Parte 3'!$O$10+'Parte 3'!$O$22+'Parte 3'!$O$11+'Parte 3'!$O$12+'Parte 3'!$O$13+'Parte 3'!$O$14-'Parte 3'!$O$20-'Parte 3'!$O$23-'Parte 3'!$O$24),('Parte 4'!$O$10+'Parte 4'!$O$11+'Parte 4'!$O$12+'Parte 4'!$O$13+'Parte 4'!$O$14+'Parte 4'!$O$22-'Parte 4'!$O$20-'Parte 4'!$O$23-'Parte 4'!$O$24))</f>
        <v>0</v>
      </c>
      <c r="H75" s="235">
        <f>IF(H1&lt;='Parte 2'!$C$17,('Parte 3'!$O$10+'Parte 3'!$O$22+'Parte 3'!$O$11+'Parte 3'!$O$12+'Parte 3'!$O$13+'Parte 3'!$O$14-'Parte 3'!$O$20-'Parte 3'!$O$23-'Parte 3'!$O$24),('Parte 4'!$O$10+'Parte 4'!$O$11+'Parte 4'!$O$12+'Parte 4'!$O$13+'Parte 4'!$O$14+'Parte 4'!$O$22-'Parte 4'!$O$20-'Parte 4'!$O$23-'Parte 4'!$O$24))</f>
        <v>0</v>
      </c>
      <c r="I75" s="235">
        <f>IF(I1&lt;='Parte 2'!$C$17,('Parte 3'!$O$10+'Parte 3'!$O$22+'Parte 3'!$O$11+'Parte 3'!$O$12+'Parte 3'!$O$13+'Parte 3'!$O$14-'Parte 3'!$O$20-'Parte 3'!$O$23-'Parte 3'!$O$24),('Parte 4'!$O$10+'Parte 4'!$O$11+'Parte 4'!$O$12+'Parte 4'!$O$13+'Parte 4'!$O$14+'Parte 4'!$O$22-'Parte 4'!$O$20-'Parte 4'!$O$23-'Parte 4'!$O$24))</f>
        <v>0</v>
      </c>
      <c r="J75" s="235">
        <f>IF(J1&lt;='Parte 2'!$C$17,('Parte 3'!$O$10+'Parte 3'!$O$22+'Parte 3'!$O$11+'Parte 3'!$O$12+'Parte 3'!$O$13+'Parte 3'!$O$14-'Parte 3'!$O$20-'Parte 3'!$O$23-'Parte 3'!$O$24),('Parte 4'!$O$10+'Parte 4'!$O$11+'Parte 4'!$O$12+'Parte 4'!$O$13+'Parte 4'!$O$14+'Parte 4'!$O$22-'Parte 4'!$O$20-'Parte 4'!$O$23-'Parte 4'!$O$24))</f>
        <v>0</v>
      </c>
      <c r="K75" s="235">
        <f>IF(K1&lt;='Parte 2'!$C$17,('Parte 3'!$O$10+'Parte 3'!$O$22+'Parte 3'!$O$11+'Parte 3'!$O$12+'Parte 3'!$O$13+'Parte 3'!$O$14-'Parte 3'!$O$20-'Parte 3'!$O$23-'Parte 3'!$O$24),('Parte 4'!$O$10+'Parte 4'!$O$11+'Parte 4'!$O$12+'Parte 4'!$O$13+'Parte 4'!$O$14+'Parte 4'!$O$22-'Parte 4'!$O$20-'Parte 4'!$O$23-'Parte 4'!$O$24))</f>
        <v>0</v>
      </c>
      <c r="L75" s="235">
        <f>IF(L1&lt;='Parte 2'!$C$17,('Parte 3'!$O$10+'Parte 3'!$O$22+'Parte 3'!$O$11+'Parte 3'!$O$12+'Parte 3'!$O$13+'Parte 3'!$O$14-'Parte 3'!$O$20-'Parte 3'!$O$23-'Parte 3'!$O$24),('Parte 4'!$O$10+'Parte 4'!$O$11+'Parte 4'!$O$12+'Parte 4'!$O$13+'Parte 4'!$O$14+'Parte 4'!$O$22-'Parte 4'!$O$20-'Parte 4'!$O$23-'Parte 4'!$O$24))</f>
        <v>0</v>
      </c>
      <c r="M75" s="235">
        <f>IF(M1&lt;='Parte 2'!$C$17,('Parte 3'!$O$10+'Parte 3'!$O$22+'Parte 3'!$O$11+'Parte 3'!$O$12+'Parte 3'!$O$13+'Parte 3'!$O$14-'Parte 3'!$O$20-'Parte 3'!$O$23-'Parte 3'!$O$24),('Parte 4'!$O$10+'Parte 4'!$O$11+'Parte 4'!$O$12+'Parte 4'!$O$13+'Parte 4'!$O$14+'Parte 4'!$O$22-'Parte 4'!$O$20-'Parte 4'!$O$23-'Parte 4'!$O$24))</f>
        <v>0</v>
      </c>
      <c r="N75" s="235">
        <f>IF(N1&lt;='Parte 2'!$C$17,('Parte 3'!$O$10+'Parte 3'!$O$22+'Parte 3'!$O$11+'Parte 3'!$O$12+'Parte 3'!$O$13+'Parte 3'!$O$14-'Parte 3'!$O$20-'Parte 3'!$O$23-'Parte 3'!$O$24),('Parte 4'!$O$10+'Parte 4'!$O$11+'Parte 4'!$O$12+'Parte 4'!$O$13+'Parte 4'!$O$14+'Parte 4'!$O$22-'Parte 4'!$O$20-'Parte 4'!$O$23-'Parte 4'!$O$24))</f>
        <v>0</v>
      </c>
      <c r="O75" s="235">
        <f>IF(O1&lt;='Parte 2'!$C$17,('Parte 3'!$O$10+'Parte 3'!$O$22+'Parte 3'!$O$11+'Parte 3'!$O$12+'Parte 3'!$O$13+'Parte 3'!$O$14-'Parte 3'!$O$20-'Parte 3'!$O$23-'Parte 3'!$O$24),('Parte 4'!$O$10+'Parte 4'!$O$11+'Parte 4'!$O$12+'Parte 4'!$O$13+'Parte 4'!$O$14+'Parte 4'!$O$22-'Parte 4'!$O$20-'Parte 4'!$O$23-'Parte 4'!$O$24))</f>
        <v>0</v>
      </c>
      <c r="P75" s="220">
        <f t="shared" si="2"/>
        <v>0</v>
      </c>
    </row>
    <row r="76" spans="1:16" s="223" customFormat="1" x14ac:dyDescent="0.2">
      <c r="A76" s="232" t="s">
        <v>268</v>
      </c>
      <c r="B76" s="232" t="s">
        <v>6</v>
      </c>
      <c r="C76" s="232" t="s">
        <v>312</v>
      </c>
      <c r="D76" s="233">
        <v>0</v>
      </c>
      <c r="E76" s="233">
        <v>0</v>
      </c>
      <c r="F76" s="233">
        <v>0</v>
      </c>
      <c r="G76" s="233">
        <v>0</v>
      </c>
      <c r="H76" s="233">
        <v>0</v>
      </c>
      <c r="I76" s="233">
        <v>0</v>
      </c>
      <c r="J76" s="233">
        <v>0</v>
      </c>
      <c r="K76" s="233">
        <v>0</v>
      </c>
      <c r="L76" s="233">
        <v>0</v>
      </c>
      <c r="M76" s="233">
        <v>0</v>
      </c>
      <c r="N76" s="233">
        <v>0</v>
      </c>
      <c r="O76" s="233">
        <v>0</v>
      </c>
      <c r="P76" s="220">
        <f t="shared" si="2"/>
        <v>0</v>
      </c>
    </row>
    <row r="77" spans="1:16" s="223" customFormat="1" x14ac:dyDescent="0.2">
      <c r="A77" s="232" t="s">
        <v>268</v>
      </c>
      <c r="B77" s="232" t="s">
        <v>5</v>
      </c>
      <c r="C77" s="232" t="s">
        <v>277</v>
      </c>
      <c r="D77" s="233">
        <v>0</v>
      </c>
      <c r="E77" s="233">
        <v>0</v>
      </c>
      <c r="F77" s="233">
        <v>0</v>
      </c>
      <c r="G77" s="233">
        <v>0</v>
      </c>
      <c r="H77" s="233">
        <v>0</v>
      </c>
      <c r="I77" s="233">
        <v>0</v>
      </c>
      <c r="J77" s="233">
        <v>0</v>
      </c>
      <c r="K77" s="233">
        <v>0</v>
      </c>
      <c r="L77" s="233">
        <v>0</v>
      </c>
      <c r="M77" s="233">
        <v>0</v>
      </c>
      <c r="N77" s="233">
        <v>0</v>
      </c>
      <c r="O77" s="233">
        <v>0</v>
      </c>
      <c r="P77" s="220">
        <f t="shared" si="2"/>
        <v>0</v>
      </c>
    </row>
    <row r="78" spans="1:16" s="223" customFormat="1" x14ac:dyDescent="0.2">
      <c r="A78" s="119" t="s">
        <v>268</v>
      </c>
      <c r="B78" s="119" t="s">
        <v>444</v>
      </c>
      <c r="C78" s="119" t="s">
        <v>316</v>
      </c>
      <c r="D78" s="235">
        <f>IF(D1&lt;='Parte 2'!$C$17,('Parte 3'!$O$37),('Parte 4'!$O$37))</f>
        <v>0</v>
      </c>
      <c r="E78" s="235">
        <f>IF(E1&lt;='Parte 2'!$C$17,('Parte 3'!$O$37),('Parte 4'!$O$37))</f>
        <v>0</v>
      </c>
      <c r="F78" s="235">
        <f>IF(F1&lt;='Parte 2'!$C$17,('Parte 3'!$O$37),('Parte 4'!$O$37))</f>
        <v>0</v>
      </c>
      <c r="G78" s="235">
        <f>IF(G1&lt;='Parte 2'!$C$17,('Parte 3'!$O$37),('Parte 4'!$O$37))</f>
        <v>0</v>
      </c>
      <c r="H78" s="235">
        <f>IF(H1&lt;='Parte 2'!$C$17,('Parte 3'!$O$37),('Parte 4'!$O$37))</f>
        <v>0</v>
      </c>
      <c r="I78" s="235">
        <f>IF(I1&lt;='Parte 2'!$C$17,('Parte 3'!$O$37),('Parte 4'!$O$37))</f>
        <v>0</v>
      </c>
      <c r="J78" s="235">
        <f>IF(J1&lt;='Parte 2'!$C$17,('Parte 3'!$O$37),('Parte 4'!$O$37))</f>
        <v>0</v>
      </c>
      <c r="K78" s="235">
        <f>IF(K1&lt;='Parte 2'!$C$17,('Parte 3'!$O$37),('Parte 4'!$O$37))</f>
        <v>0</v>
      </c>
      <c r="L78" s="235">
        <f>IF(L1&lt;='Parte 2'!$C$17,('Parte 3'!$O$37),('Parte 4'!$O$37))</f>
        <v>0</v>
      </c>
      <c r="M78" s="235">
        <f>IF(M1&lt;='Parte 2'!$C$17,('Parte 3'!$O$37),('Parte 4'!$O$37))</f>
        <v>0</v>
      </c>
      <c r="N78" s="235">
        <f>IF(N1&lt;='Parte 2'!$C$17,('Parte 3'!$O$37),('Parte 4'!$O$37))</f>
        <v>0</v>
      </c>
      <c r="O78" s="235">
        <f>IF(O1&lt;='Parte 2'!$C$17,('Parte 3'!$O$37),('Parte 4'!$O$37))</f>
        <v>0</v>
      </c>
      <c r="P78" s="220">
        <f t="shared" si="2"/>
        <v>0</v>
      </c>
    </row>
    <row r="79" spans="1:16" s="223" customFormat="1" x14ac:dyDescent="0.2">
      <c r="A79" s="232" t="s">
        <v>268</v>
      </c>
      <c r="B79" s="232" t="s">
        <v>446</v>
      </c>
      <c r="C79" s="232" t="s">
        <v>277</v>
      </c>
      <c r="D79" s="233">
        <v>0</v>
      </c>
      <c r="E79" s="233">
        <v>0</v>
      </c>
      <c r="F79" s="233">
        <v>0</v>
      </c>
      <c r="G79" s="233">
        <v>0</v>
      </c>
      <c r="H79" s="233">
        <v>0</v>
      </c>
      <c r="I79" s="233">
        <v>0</v>
      </c>
      <c r="J79" s="233">
        <v>0</v>
      </c>
      <c r="K79" s="233">
        <v>0</v>
      </c>
      <c r="L79" s="233">
        <v>0</v>
      </c>
      <c r="M79" s="233">
        <v>0</v>
      </c>
      <c r="N79" s="233">
        <v>0</v>
      </c>
      <c r="O79" s="233">
        <v>0</v>
      </c>
      <c r="P79" s="220">
        <f t="shared" si="2"/>
        <v>0</v>
      </c>
    </row>
    <row r="80" spans="1:16" s="223" customFormat="1" x14ac:dyDescent="0.2">
      <c r="A80" s="119" t="s">
        <v>268</v>
      </c>
      <c r="B80" s="119" t="s">
        <v>9</v>
      </c>
      <c r="C80" s="119" t="s">
        <v>306</v>
      </c>
      <c r="D80" s="235">
        <f>IF(D1&lt;='Parte 2'!$C$17,('Parte 3'!$O$33),('Parte 4'!$O$33))</f>
        <v>0</v>
      </c>
      <c r="E80" s="235">
        <f>IF(E1&lt;='Parte 2'!$C$17,('Parte 3'!$O$33),('Parte 4'!$O$33))</f>
        <v>0</v>
      </c>
      <c r="F80" s="235">
        <f>IF(F1&lt;='Parte 2'!$C$17,('Parte 3'!$O$33),('Parte 4'!$O$33))</f>
        <v>0</v>
      </c>
      <c r="G80" s="235">
        <f>IF(G1&lt;='Parte 2'!$C$17,('Parte 3'!$O$33),('Parte 4'!$O$33))</f>
        <v>0</v>
      </c>
      <c r="H80" s="235">
        <f>IF(H1&lt;='Parte 2'!$C$17,('Parte 3'!$O$33),('Parte 4'!$O$33))</f>
        <v>0</v>
      </c>
      <c r="I80" s="235">
        <f>IF(I1&lt;='Parte 2'!$C$17,('Parte 3'!$O$33),('Parte 4'!$O$33))</f>
        <v>0</v>
      </c>
      <c r="J80" s="235">
        <f>IF(J1&lt;='Parte 2'!$C$17,('Parte 3'!$O$33),('Parte 4'!$O$33))</f>
        <v>0</v>
      </c>
      <c r="K80" s="235">
        <f>IF(K1&lt;='Parte 2'!$C$17,('Parte 3'!$O$33),('Parte 4'!$O$33))</f>
        <v>0</v>
      </c>
      <c r="L80" s="235">
        <f>IF(L1&lt;='Parte 2'!$C$17,('Parte 3'!$O$33),('Parte 4'!$O$33))</f>
        <v>0</v>
      </c>
      <c r="M80" s="235">
        <f>IF(M1&lt;='Parte 2'!$C$17,('Parte 3'!$O$33),('Parte 4'!$O$33))</f>
        <v>0</v>
      </c>
      <c r="N80" s="235">
        <f>IF(N1&lt;='Parte 2'!$C$17,('Parte 3'!$O$33),('Parte 4'!$O$33))</f>
        <v>0</v>
      </c>
      <c r="O80" s="235">
        <f>IF(O1&lt;='Parte 2'!$C$17,('Parte 3'!$O$33),('Parte 4'!$O$33))</f>
        <v>0</v>
      </c>
      <c r="P80" s="220">
        <f t="shared" si="2"/>
        <v>0</v>
      </c>
    </row>
    <row r="81" spans="1:16" s="223" customFormat="1" x14ac:dyDescent="0.2">
      <c r="A81" s="119" t="s">
        <v>268</v>
      </c>
      <c r="B81" s="119" t="s">
        <v>231</v>
      </c>
      <c r="C81" s="119" t="s">
        <v>315</v>
      </c>
      <c r="D81" s="235">
        <f>IF(D1&lt;='Parte 2'!$C$17,('Parte 3'!$O$24+'Parte 3'!$O$27+'Parte 3'!$O$30), ('Parte 4'!$O$24+'Parte 4'!$O$27+'Parte 4'!$O$30))</f>
        <v>0</v>
      </c>
      <c r="E81" s="235">
        <f>IF(E1&lt;='Parte 2'!$C$17,('Parte 3'!$O$24+'Parte 3'!$O$27+'Parte 3'!$O$30), ('Parte 4'!$O$24+'Parte 4'!$O$27+'Parte 4'!$O$30))</f>
        <v>0</v>
      </c>
      <c r="F81" s="235">
        <f>IF(F1&lt;='Parte 2'!$C$17,('Parte 3'!$O$24+'Parte 3'!$O$27+'Parte 3'!$O$30), ('Parte 4'!$O$24+'Parte 4'!$O$27+'Parte 4'!$O$30))</f>
        <v>0</v>
      </c>
      <c r="G81" s="235">
        <f>IF(G1&lt;='Parte 2'!$C$17,('Parte 3'!$O$24+'Parte 3'!$O$27+'Parte 3'!$O$30), ('Parte 4'!$O$24+'Parte 4'!$O$27+'Parte 4'!$O$30))</f>
        <v>0</v>
      </c>
      <c r="H81" s="235">
        <f>IF(H1&lt;='Parte 2'!$C$17,('Parte 3'!$O$24+'Parte 3'!$O$27+'Parte 3'!$O$30), ('Parte 4'!$O$24+'Parte 4'!$O$27+'Parte 4'!$O$30))</f>
        <v>0</v>
      </c>
      <c r="I81" s="235">
        <f>IF(I1&lt;='Parte 2'!$C$17,('Parte 3'!$O$24+'Parte 3'!$O$27+'Parte 3'!$O$30), ('Parte 4'!$O$24+'Parte 4'!$O$27+'Parte 4'!$O$30))</f>
        <v>0</v>
      </c>
      <c r="J81" s="235">
        <f>IF(J1&lt;='Parte 2'!$C$17,('Parte 3'!$O$24+'Parte 3'!$O$27+'Parte 3'!$O$30), ('Parte 4'!$O$24+'Parte 4'!$O$27+'Parte 4'!$O$30))</f>
        <v>0</v>
      </c>
      <c r="K81" s="235">
        <f>IF(K1&lt;='Parte 2'!$C$17,('Parte 3'!$O$24+'Parte 3'!$O$27+'Parte 3'!$O$30), ('Parte 4'!$O$24+'Parte 4'!$O$27+'Parte 4'!$O$30))</f>
        <v>0</v>
      </c>
      <c r="L81" s="235">
        <f>IF(L1&lt;='Parte 2'!$C$17,('Parte 3'!$O$24+'Parte 3'!$O$27+'Parte 3'!$O$30), ('Parte 4'!$O$24+'Parte 4'!$O$27+'Parte 4'!$O$30))</f>
        <v>0</v>
      </c>
      <c r="M81" s="235">
        <f>IF(M1&lt;='Parte 2'!$C$17,('Parte 3'!$O$24+'Parte 3'!$O$27+'Parte 3'!$O$30), ('Parte 4'!$O$24+'Parte 4'!$O$27+'Parte 4'!$O$30))</f>
        <v>0</v>
      </c>
      <c r="N81" s="235">
        <f>IF(N1&lt;='Parte 2'!$C$17,('Parte 3'!$O$24+'Parte 3'!$O$27+'Parte 3'!$O$30), ('Parte 4'!$O$24+'Parte 4'!$O$27+'Parte 4'!$O$30))</f>
        <v>0</v>
      </c>
      <c r="O81" s="235">
        <f>IF(O1&lt;='Parte 2'!$C$17,('Parte 3'!$O$24+'Parte 3'!$O$27+'Parte 3'!$O$30), ('Parte 4'!$O$24+'Parte 4'!$O$27+'Parte 4'!$O$30))</f>
        <v>0</v>
      </c>
      <c r="P81" s="220">
        <f t="shared" si="2"/>
        <v>0</v>
      </c>
    </row>
    <row r="82" spans="1:16" s="223" customFormat="1" x14ac:dyDescent="0.2">
      <c r="A82" s="232" t="s">
        <v>268</v>
      </c>
      <c r="B82" s="232" t="s">
        <v>450</v>
      </c>
      <c r="C82" s="232" t="s">
        <v>277</v>
      </c>
      <c r="D82" s="233">
        <v>0</v>
      </c>
      <c r="E82" s="233">
        <v>0</v>
      </c>
      <c r="F82" s="233">
        <v>0</v>
      </c>
      <c r="G82" s="233">
        <v>0</v>
      </c>
      <c r="H82" s="233">
        <v>0</v>
      </c>
      <c r="I82" s="233">
        <v>0</v>
      </c>
      <c r="J82" s="233">
        <v>0</v>
      </c>
      <c r="K82" s="233">
        <v>0</v>
      </c>
      <c r="L82" s="233">
        <v>0</v>
      </c>
      <c r="M82" s="233">
        <v>0</v>
      </c>
      <c r="N82" s="233">
        <v>0</v>
      </c>
      <c r="O82" s="233">
        <v>0</v>
      </c>
      <c r="P82" s="220">
        <f t="shared" si="2"/>
        <v>0</v>
      </c>
    </row>
    <row r="83" spans="1:16" s="223" customFormat="1" x14ac:dyDescent="0.2">
      <c r="A83" s="232" t="s">
        <v>268</v>
      </c>
      <c r="B83" s="232" t="s">
        <v>451</v>
      </c>
      <c r="C83" s="232" t="s">
        <v>277</v>
      </c>
      <c r="D83" s="233">
        <v>0</v>
      </c>
      <c r="E83" s="233">
        <v>0</v>
      </c>
      <c r="F83" s="233">
        <v>0</v>
      </c>
      <c r="G83" s="233">
        <v>0</v>
      </c>
      <c r="H83" s="233">
        <v>0</v>
      </c>
      <c r="I83" s="233">
        <v>0</v>
      </c>
      <c r="J83" s="233">
        <v>0</v>
      </c>
      <c r="K83" s="233">
        <v>0</v>
      </c>
      <c r="L83" s="233">
        <v>0</v>
      </c>
      <c r="M83" s="233">
        <v>0</v>
      </c>
      <c r="N83" s="233">
        <v>0</v>
      </c>
      <c r="O83" s="233">
        <v>0</v>
      </c>
      <c r="P83" s="220">
        <f t="shared" si="2"/>
        <v>0</v>
      </c>
    </row>
    <row r="84" spans="1:16" s="223" customFormat="1" x14ac:dyDescent="0.2">
      <c r="A84" s="232" t="s">
        <v>268</v>
      </c>
      <c r="B84" s="232" t="s">
        <v>452</v>
      </c>
      <c r="C84" s="232" t="s">
        <v>313</v>
      </c>
      <c r="D84" s="233">
        <v>0</v>
      </c>
      <c r="E84" s="233">
        <v>0</v>
      </c>
      <c r="F84" s="233">
        <v>0</v>
      </c>
      <c r="G84" s="233">
        <v>0</v>
      </c>
      <c r="H84" s="233">
        <v>0</v>
      </c>
      <c r="I84" s="233">
        <v>0</v>
      </c>
      <c r="J84" s="233">
        <v>0</v>
      </c>
      <c r="K84" s="233">
        <v>0</v>
      </c>
      <c r="L84" s="233">
        <v>0</v>
      </c>
      <c r="M84" s="233">
        <v>0</v>
      </c>
      <c r="N84" s="233">
        <v>0</v>
      </c>
      <c r="O84" s="233">
        <v>0</v>
      </c>
      <c r="P84" s="220">
        <f t="shared" si="2"/>
        <v>0</v>
      </c>
    </row>
    <row r="85" spans="1:16" s="223" customFormat="1" x14ac:dyDescent="0.2">
      <c r="A85" s="232" t="s">
        <v>268</v>
      </c>
      <c r="B85" s="232" t="s">
        <v>453</v>
      </c>
      <c r="C85" s="232" t="s">
        <v>277</v>
      </c>
      <c r="D85" s="233">
        <v>0</v>
      </c>
      <c r="E85" s="233">
        <v>0</v>
      </c>
      <c r="F85" s="233">
        <v>0</v>
      </c>
      <c r="G85" s="233">
        <v>0</v>
      </c>
      <c r="H85" s="233">
        <v>0</v>
      </c>
      <c r="I85" s="233">
        <v>0</v>
      </c>
      <c r="J85" s="233">
        <v>0</v>
      </c>
      <c r="K85" s="233">
        <v>0</v>
      </c>
      <c r="L85" s="233">
        <v>0</v>
      </c>
      <c r="M85" s="233">
        <v>0</v>
      </c>
      <c r="N85" s="233">
        <v>0</v>
      </c>
      <c r="O85" s="233">
        <v>0</v>
      </c>
      <c r="P85" s="220">
        <f t="shared" si="2"/>
        <v>0</v>
      </c>
    </row>
    <row r="86" spans="1:16" s="223" customFormat="1" x14ac:dyDescent="0.2">
      <c r="A86" s="119" t="s">
        <v>268</v>
      </c>
      <c r="B86" s="119" t="s">
        <v>454</v>
      </c>
      <c r="C86" s="119" t="s">
        <v>392</v>
      </c>
      <c r="D86" s="235">
        <f>IF(D1&lt;='Parte 2'!$C$17,('Parte 3'!$O$17),('Parte 4'!$O$17))</f>
        <v>0</v>
      </c>
      <c r="E86" s="235">
        <f>IF(E1&lt;='Parte 2'!$C$17,('Parte 3'!$O$17),('Parte 4'!$O$17))</f>
        <v>0</v>
      </c>
      <c r="F86" s="235">
        <f>IF(F1&lt;='Parte 2'!$C$17,('Parte 3'!$O$17),('Parte 4'!$O$17))</f>
        <v>0</v>
      </c>
      <c r="G86" s="235">
        <f>IF(G1&lt;='Parte 2'!$C$17,('Parte 3'!$O$17),('Parte 4'!$O$17))</f>
        <v>0</v>
      </c>
      <c r="H86" s="235">
        <f>IF(H1&lt;='Parte 2'!$C$17,('Parte 3'!$O$17),('Parte 4'!$O$17))</f>
        <v>0</v>
      </c>
      <c r="I86" s="235">
        <f>IF(I1&lt;='Parte 2'!$C$17,('Parte 3'!$O$17),('Parte 4'!$O$17))</f>
        <v>0</v>
      </c>
      <c r="J86" s="235">
        <f>IF(J1&lt;='Parte 2'!$C$17,('Parte 3'!$O$17),('Parte 4'!$O$17))</f>
        <v>0</v>
      </c>
      <c r="K86" s="235">
        <f>IF(K1&lt;='Parte 2'!$C$17,('Parte 3'!$O$17),('Parte 4'!$O$17))</f>
        <v>0</v>
      </c>
      <c r="L86" s="235">
        <f>IF(L1&lt;='Parte 2'!$C$17,('Parte 3'!$O$17),('Parte 4'!$O$17))</f>
        <v>0</v>
      </c>
      <c r="M86" s="235">
        <f>IF(M1&lt;='Parte 2'!$C$17,('Parte 3'!$O$17),('Parte 4'!$O$17))</f>
        <v>0</v>
      </c>
      <c r="N86" s="235">
        <f>IF(N1&lt;='Parte 2'!$C$17,('Parte 3'!$O$17),('Parte 4'!$O$17))</f>
        <v>0</v>
      </c>
      <c r="O86" s="235">
        <f>IF(O1&lt;='Parte 2'!$C$17,('Parte 3'!$O$17),('Parte 4'!$O$17))</f>
        <v>0</v>
      </c>
      <c r="P86" s="220">
        <f t="shared" si="2"/>
        <v>0</v>
      </c>
    </row>
    <row r="87" spans="1:16" s="223" customFormat="1" x14ac:dyDescent="0.2">
      <c r="A87" s="119" t="s">
        <v>268</v>
      </c>
      <c r="B87" s="119" t="s">
        <v>147</v>
      </c>
      <c r="C87" s="119" t="s">
        <v>391</v>
      </c>
      <c r="D87" s="235">
        <f>IF(D1&lt;='Parte 2'!$C$17,('Parte 3'!$O$18),('Parte 4'!$O$18))</f>
        <v>0</v>
      </c>
      <c r="E87" s="235">
        <f>IF(E1&lt;='Parte 2'!$C$17,('Parte 3'!$O$18),('Parte 4'!$O$18))</f>
        <v>0</v>
      </c>
      <c r="F87" s="235">
        <f>IF(F1&lt;='Parte 2'!$C$17,('Parte 3'!$O$18),('Parte 4'!$O$18))</f>
        <v>0</v>
      </c>
      <c r="G87" s="235">
        <f>IF(G1&lt;='Parte 2'!$C$17,('Parte 3'!$O$18),('Parte 4'!$O$18))</f>
        <v>0</v>
      </c>
      <c r="H87" s="235">
        <f>IF(H1&lt;='Parte 2'!$C$17,('Parte 3'!$O$18),('Parte 4'!$O$18))</f>
        <v>0</v>
      </c>
      <c r="I87" s="235">
        <f>IF(I1&lt;='Parte 2'!$C$17,('Parte 3'!$O$18),('Parte 4'!$O$18))</f>
        <v>0</v>
      </c>
      <c r="J87" s="235">
        <f>IF(J1&lt;='Parte 2'!$C$17,('Parte 3'!$O$18),('Parte 4'!$O$18))</f>
        <v>0</v>
      </c>
      <c r="K87" s="235">
        <f>IF(K1&lt;='Parte 2'!$C$17,('Parte 3'!$O$18),('Parte 4'!$O$18))</f>
        <v>0</v>
      </c>
      <c r="L87" s="235">
        <f>IF(L1&lt;='Parte 2'!$C$17,('Parte 3'!$O$18),('Parte 4'!$O$18))</f>
        <v>0</v>
      </c>
      <c r="M87" s="235">
        <f>IF(M1&lt;='Parte 2'!$C$17,('Parte 3'!$O$18),('Parte 4'!$O$18))</f>
        <v>0</v>
      </c>
      <c r="N87" s="235">
        <f>IF(N1&lt;='Parte 2'!$C$17,('Parte 3'!$O$18),('Parte 4'!$O$18))</f>
        <v>0</v>
      </c>
      <c r="O87" s="235">
        <f>IF(O1&lt;='Parte 2'!$C$17,('Parte 3'!$O$18),('Parte 4'!$O$18))</f>
        <v>0</v>
      </c>
      <c r="P87" s="220">
        <f t="shared" si="2"/>
        <v>0</v>
      </c>
    </row>
    <row r="88" spans="1:16" s="223" customFormat="1" x14ac:dyDescent="0.2">
      <c r="A88" s="119" t="s">
        <v>268</v>
      </c>
      <c r="B88" s="119" t="s">
        <v>471</v>
      </c>
      <c r="C88" s="119" t="s">
        <v>318</v>
      </c>
      <c r="D88" s="235">
        <f>IF(D1&lt;='Parte 2'!$C$17,('Parte 3'!$O$15),('Parte 4'!$O$15))</f>
        <v>0</v>
      </c>
      <c r="E88" s="235">
        <f>IF(E1&lt;='Parte 2'!$C$17,('Parte 3'!$O$15),('Parte 4'!$O$15))</f>
        <v>0</v>
      </c>
      <c r="F88" s="235">
        <f>IF(F1&lt;='Parte 2'!$C$17,('Parte 3'!$O$15),('Parte 4'!$O$15))</f>
        <v>0</v>
      </c>
      <c r="G88" s="235">
        <f>IF(G1&lt;='Parte 2'!$C$17,('Parte 3'!$O$15),('Parte 4'!$O$15))</f>
        <v>0</v>
      </c>
      <c r="H88" s="235">
        <f>IF(H1&lt;='Parte 2'!$C$17,('Parte 3'!$O$15),('Parte 4'!$O$15))</f>
        <v>0</v>
      </c>
      <c r="I88" s="235">
        <f>IF(I1&lt;='Parte 2'!$C$17,('Parte 3'!$O$15),('Parte 4'!$O$15))</f>
        <v>0</v>
      </c>
      <c r="J88" s="235">
        <f>IF(J1&lt;='Parte 2'!$C$17,('Parte 3'!$O$15),('Parte 4'!$O$15))</f>
        <v>0</v>
      </c>
      <c r="K88" s="235">
        <f>IF(K1&lt;='Parte 2'!$C$17,('Parte 3'!$O$15),('Parte 4'!$O$15))</f>
        <v>0</v>
      </c>
      <c r="L88" s="235">
        <f>IF(L1&lt;='Parte 2'!$C$17,('Parte 3'!$O$15),('Parte 4'!$O$15))</f>
        <v>0</v>
      </c>
      <c r="M88" s="235">
        <f>IF(M1&lt;='Parte 2'!$C$17,('Parte 3'!$O$15),('Parte 4'!$O$15))</f>
        <v>0</v>
      </c>
      <c r="N88" s="235">
        <f>IF(N1&lt;='Parte 2'!$C$17,('Parte 3'!$O$15),('Parte 4'!$O$15))</f>
        <v>0</v>
      </c>
      <c r="O88" s="235">
        <f>IF(O1&lt;='Parte 2'!$C$17,('Parte 3'!$O$15),('Parte 4'!$O$15))</f>
        <v>0</v>
      </c>
      <c r="P88" s="220">
        <f t="shared" si="2"/>
        <v>0</v>
      </c>
    </row>
    <row r="89" spans="1:16" s="223" customFormat="1" x14ac:dyDescent="0.2">
      <c r="A89" s="119" t="s">
        <v>268</v>
      </c>
      <c r="B89" s="119" t="s">
        <v>472</v>
      </c>
      <c r="C89" s="119" t="s">
        <v>320</v>
      </c>
      <c r="D89" s="235">
        <f>IF(D1&lt;='Parte 2'!$C$17,('Parte 3'!$O$19),('Parte 4'!$O$19))</f>
        <v>0</v>
      </c>
      <c r="E89" s="235">
        <f>IF(E1&lt;='Parte 2'!$C$17,('Parte 3'!$O$19),('Parte 4'!$O$19))</f>
        <v>0</v>
      </c>
      <c r="F89" s="235">
        <f>IF(F1&lt;='Parte 2'!$C$17,('Parte 3'!$O$19),('Parte 4'!$O$19))</f>
        <v>0</v>
      </c>
      <c r="G89" s="235">
        <f>IF(G1&lt;='Parte 2'!$C$17,('Parte 3'!$O$19),('Parte 4'!$O$19))</f>
        <v>0</v>
      </c>
      <c r="H89" s="235">
        <f>IF(H1&lt;='Parte 2'!$C$17,('Parte 3'!$O$19),('Parte 4'!$O$19))</f>
        <v>0</v>
      </c>
      <c r="I89" s="235">
        <f>IF(I1&lt;='Parte 2'!$C$17,('Parte 3'!$O$19),('Parte 4'!$O$19))</f>
        <v>0</v>
      </c>
      <c r="J89" s="235">
        <f>IF(J1&lt;='Parte 2'!$C$17,('Parte 3'!$O$19),('Parte 4'!$O$19))</f>
        <v>0</v>
      </c>
      <c r="K89" s="235">
        <f>IF(K1&lt;='Parte 2'!$C$17,('Parte 3'!$O$19),('Parte 4'!$O$19))</f>
        <v>0</v>
      </c>
      <c r="L89" s="235">
        <f>IF(L1&lt;='Parte 2'!$C$17,('Parte 3'!$O$19),('Parte 4'!$O$19))</f>
        <v>0</v>
      </c>
      <c r="M89" s="235">
        <f>IF(M1&lt;='Parte 2'!$C$17,('Parte 3'!$O$19),('Parte 4'!$O$19))</f>
        <v>0</v>
      </c>
      <c r="N89" s="235">
        <f>IF(N1&lt;='Parte 2'!$C$17,('Parte 3'!$O$19),('Parte 4'!$O$19))</f>
        <v>0</v>
      </c>
      <c r="O89" s="235">
        <f>IF(O1&lt;='Parte 2'!$C$17,('Parte 3'!$O$19),('Parte 4'!$O$19))</f>
        <v>0</v>
      </c>
      <c r="P89" s="220">
        <f t="shared" si="2"/>
        <v>0</v>
      </c>
    </row>
    <row r="90" spans="1:16" x14ac:dyDescent="0.2">
      <c r="A90" s="237"/>
      <c r="B90" s="237"/>
      <c r="C90" s="236" t="s">
        <v>362</v>
      </c>
      <c r="D90" s="238">
        <f t="shared" ref="D90:P90" si="3">SUM(D2:D89)</f>
        <v>0</v>
      </c>
      <c r="E90" s="238">
        <f t="shared" si="3"/>
        <v>0</v>
      </c>
      <c r="F90" s="238">
        <f t="shared" si="3"/>
        <v>0</v>
      </c>
      <c r="G90" s="238">
        <f t="shared" si="3"/>
        <v>0</v>
      </c>
      <c r="H90" s="238">
        <f t="shared" si="3"/>
        <v>0</v>
      </c>
      <c r="I90" s="238">
        <f t="shared" si="3"/>
        <v>0</v>
      </c>
      <c r="J90" s="238">
        <f t="shared" si="3"/>
        <v>0</v>
      </c>
      <c r="K90" s="238">
        <f t="shared" si="3"/>
        <v>0</v>
      </c>
      <c r="L90" s="238">
        <f t="shared" si="3"/>
        <v>0</v>
      </c>
      <c r="M90" s="238">
        <f t="shared" si="3"/>
        <v>0</v>
      </c>
      <c r="N90" s="238">
        <f t="shared" si="3"/>
        <v>0</v>
      </c>
      <c r="O90" s="238">
        <f t="shared" si="3"/>
        <v>0</v>
      </c>
      <c r="P90" s="238">
        <f t="shared" si="3"/>
        <v>0</v>
      </c>
    </row>
    <row r="91" spans="1:16" x14ac:dyDescent="0.2">
      <c r="A91" s="219" t="s">
        <v>589</v>
      </c>
    </row>
  </sheetData>
  <sheetProtection password="DE8C" sheet="1" objects="1" scenarios="1" selectLockedCells="1" selectUnlockedCells="1"/>
  <sortState ref="A2:P84">
    <sortCondition ref="A2"/>
  </sortState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[1]Despesas_TCESP2024!#REF!</xm:f>
          </x14:formula1>
          <xm:sqref>C2:C3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P415"/>
  <sheetViews>
    <sheetView topLeftCell="C1" workbookViewId="0">
      <selection activeCell="D34" sqref="D34"/>
    </sheetView>
  </sheetViews>
  <sheetFormatPr defaultRowHeight="12.75" x14ac:dyDescent="0.2"/>
  <cols>
    <col min="1" max="1" width="71.5703125" style="107" bestFit="1" customWidth="1"/>
    <col min="2" max="2" width="35" style="124" bestFit="1" customWidth="1"/>
    <col min="3" max="3" width="55.42578125" style="124" bestFit="1" customWidth="1"/>
    <col min="4" max="11" width="16.42578125" style="107" bestFit="1" customWidth="1"/>
    <col min="12" max="15" width="15.140625" style="107" bestFit="1" customWidth="1"/>
    <col min="16" max="16" width="17.85546875" style="128" bestFit="1" customWidth="1"/>
    <col min="17" max="16384" width="9.140625" style="107"/>
  </cols>
  <sheetData>
    <row r="1" spans="1:16" x14ac:dyDescent="0.2">
      <c r="A1" s="125" t="s">
        <v>364</v>
      </c>
      <c r="B1" s="125" t="s">
        <v>185</v>
      </c>
      <c r="C1" s="125" t="s">
        <v>186</v>
      </c>
      <c r="D1" s="135">
        <f>'Parte 6'!B6</f>
        <v>45658</v>
      </c>
      <c r="E1" s="135">
        <f>'Parte 6'!C6</f>
        <v>45689</v>
      </c>
      <c r="F1" s="135">
        <f>'Parte 6'!D6</f>
        <v>45717</v>
      </c>
      <c r="G1" s="135">
        <f>'Parte 6'!E6</f>
        <v>45748</v>
      </c>
      <c r="H1" s="135">
        <f>'Parte 6'!F6</f>
        <v>45778</v>
      </c>
      <c r="I1" s="135">
        <f>'Parte 6'!G6</f>
        <v>45809</v>
      </c>
      <c r="J1" s="135">
        <f>'Parte 6'!H6</f>
        <v>45839</v>
      </c>
      <c r="K1" s="135">
        <f>'Parte 6'!I6</f>
        <v>45870</v>
      </c>
      <c r="L1" s="135">
        <f>'Parte 6'!J6</f>
        <v>45901</v>
      </c>
      <c r="M1" s="135">
        <f>'Parte 6'!K6</f>
        <v>45931</v>
      </c>
      <c r="N1" s="135">
        <f>'Parte 6'!L6</f>
        <v>45962</v>
      </c>
      <c r="O1" s="135">
        <f>'Parte 6'!M6</f>
        <v>45992</v>
      </c>
      <c r="P1" s="126" t="s">
        <v>361</v>
      </c>
    </row>
    <row r="2" spans="1:16" s="121" customFormat="1" x14ac:dyDescent="0.2">
      <c r="A2" s="118" t="s">
        <v>381</v>
      </c>
      <c r="B2" s="119" t="s">
        <v>187</v>
      </c>
      <c r="C2" s="119" t="s">
        <v>188</v>
      </c>
      <c r="D2" s="120">
        <f ca="1">SUMIF('Plano de Contas e De-Para'!$C$1:$O$86,$A2,'Plano de Contas e De-Para'!D$1:D$86)</f>
        <v>0</v>
      </c>
      <c r="E2" s="120">
        <f ca="1">SUMIF('Plano de Contas e De-Para'!$C$1:$O$86,$A2,'Plano de Contas e De-Para'!E$1:E$86)</f>
        <v>0</v>
      </c>
      <c r="F2" s="120">
        <f ca="1">SUMIF('Plano de Contas e De-Para'!$C$1:$O$86,$A2,'Plano de Contas e De-Para'!F$1:F$86)</f>
        <v>0</v>
      </c>
      <c r="G2" s="120">
        <f ca="1">SUMIF('Plano de Contas e De-Para'!$C$1:$O$86,$A2,'Plano de Contas e De-Para'!G$1:G$86)</f>
        <v>0</v>
      </c>
      <c r="H2" s="120">
        <f ca="1">SUMIF('Plano de Contas e De-Para'!$C$1:$O$86,$A2,'Plano de Contas e De-Para'!H$1:H$86)</f>
        <v>0</v>
      </c>
      <c r="I2" s="120">
        <f ca="1">SUMIF('Plano de Contas e De-Para'!$C$1:$O$86,$A2,'Plano de Contas e De-Para'!I$1:I$86)</f>
        <v>0</v>
      </c>
      <c r="J2" s="120">
        <f ca="1">SUMIF('Plano de Contas e De-Para'!$C$1:$O$86,$A2,'Plano de Contas e De-Para'!J$1:J$86)</f>
        <v>0</v>
      </c>
      <c r="K2" s="120">
        <f ca="1">SUMIF('Plano de Contas e De-Para'!$C$1:$O$86,$A2,'Plano de Contas e De-Para'!K$1:K$86)</f>
        <v>0</v>
      </c>
      <c r="L2" s="120">
        <f ca="1">SUMIF('Plano de Contas e De-Para'!$C$1:$O$86,$A2,'Plano de Contas e De-Para'!L$1:L$86)</f>
        <v>0</v>
      </c>
      <c r="M2" s="120">
        <f ca="1">SUMIF('Plano de Contas e De-Para'!$C$1:$O$86,$A2,'Plano de Contas e De-Para'!M$1:M$86)</f>
        <v>0</v>
      </c>
      <c r="N2" s="120">
        <f ca="1">SUMIF('Plano de Contas e De-Para'!$C$1:$O$86,$A2,'Plano de Contas e De-Para'!N$1:N$86)</f>
        <v>0</v>
      </c>
      <c r="O2" s="120">
        <f ca="1">SUMIF('Plano de Contas e De-Para'!$C$1:$O$86,$A2,'Plano de Contas e De-Para'!O$1:O$86)</f>
        <v>0</v>
      </c>
      <c r="P2" s="127">
        <f ca="1">SUM(Tabela10[[#This Row],['#N/D]:['#N/D12]])</f>
        <v>0</v>
      </c>
    </row>
    <row r="3" spans="1:16" s="121" customFormat="1" x14ac:dyDescent="0.2">
      <c r="A3" s="118" t="s">
        <v>273</v>
      </c>
      <c r="B3" s="119" t="s">
        <v>187</v>
      </c>
      <c r="C3" s="119" t="s">
        <v>189</v>
      </c>
      <c r="D3" s="120">
        <f ca="1">SUMIF('Plano de Contas e De-Para'!$C$1:$O$86,$A3,'Plano de Contas e De-Para'!D$1:D$86)</f>
        <v>0</v>
      </c>
      <c r="E3" s="120">
        <f ca="1">SUMIF('Plano de Contas e De-Para'!$C$1:$O$86,$A3,'Plano de Contas e De-Para'!E$1:E$86)</f>
        <v>0</v>
      </c>
      <c r="F3" s="120">
        <f ca="1">SUMIF('Plano de Contas e De-Para'!$C$1:$O$86,$A3,'Plano de Contas e De-Para'!F$1:F$86)</f>
        <v>0</v>
      </c>
      <c r="G3" s="120">
        <f ca="1">SUMIF('Plano de Contas e De-Para'!$C$1:$O$86,$A3,'Plano de Contas e De-Para'!G$1:G$86)</f>
        <v>0</v>
      </c>
      <c r="H3" s="120">
        <f ca="1">SUMIF('Plano de Contas e De-Para'!$C$1:$O$86,$A3,'Plano de Contas e De-Para'!H$1:H$86)</f>
        <v>0</v>
      </c>
      <c r="I3" s="120">
        <f ca="1">SUMIF('Plano de Contas e De-Para'!$C$1:$O$86,$A3,'Plano de Contas e De-Para'!I$1:I$86)</f>
        <v>0</v>
      </c>
      <c r="J3" s="120">
        <f ca="1">SUMIF('Plano de Contas e De-Para'!$C$1:$O$86,$A3,'Plano de Contas e De-Para'!J$1:J$86)</f>
        <v>0</v>
      </c>
      <c r="K3" s="120">
        <f ca="1">SUMIF('Plano de Contas e De-Para'!$C$1:$O$86,$A3,'Plano de Contas e De-Para'!K$1:K$86)</f>
        <v>0</v>
      </c>
      <c r="L3" s="120">
        <f ca="1">SUMIF('Plano de Contas e De-Para'!$C$1:$O$86,$A3,'Plano de Contas e De-Para'!L$1:L$86)</f>
        <v>0</v>
      </c>
      <c r="M3" s="120">
        <f ca="1">SUMIF('Plano de Contas e De-Para'!$C$1:$O$86,$A3,'Plano de Contas e De-Para'!M$1:M$86)</f>
        <v>0</v>
      </c>
      <c r="N3" s="120">
        <f ca="1">SUMIF('Plano de Contas e De-Para'!$C$1:$O$86,$A3,'Plano de Contas e De-Para'!N$1:N$86)</f>
        <v>0</v>
      </c>
      <c r="O3" s="120">
        <f ca="1">SUMIF('Plano de Contas e De-Para'!$C$1:$O$86,$A3,'Plano de Contas e De-Para'!O$1:O$86)</f>
        <v>0</v>
      </c>
      <c r="P3" s="127">
        <f ca="1">SUM(Tabela10[[#This Row],['#N/D]:['#N/D12]])</f>
        <v>0</v>
      </c>
    </row>
    <row r="4" spans="1:16" s="121" customFormat="1" x14ac:dyDescent="0.2">
      <c r="A4" s="118" t="s">
        <v>274</v>
      </c>
      <c r="B4" s="119" t="s">
        <v>190</v>
      </c>
      <c r="C4" s="119" t="s">
        <v>191</v>
      </c>
      <c r="D4" s="120">
        <f ca="1">SUMIF('Plano de Contas e De-Para'!$C$1:$O$86,$A4,'Plano de Contas e De-Para'!D$1:D$86)</f>
        <v>0</v>
      </c>
      <c r="E4" s="120">
        <f ca="1">SUMIF('Plano de Contas e De-Para'!$C$1:$O$86,$A4,'Plano de Contas e De-Para'!E$1:E$86)</f>
        <v>0</v>
      </c>
      <c r="F4" s="120">
        <f ca="1">SUMIF('Plano de Contas e De-Para'!$C$1:$O$86,$A4,'Plano de Contas e De-Para'!F$1:F$86)</f>
        <v>0</v>
      </c>
      <c r="G4" s="120">
        <f ca="1">SUMIF('Plano de Contas e De-Para'!$C$1:$O$86,$A4,'Plano de Contas e De-Para'!G$1:G$86)</f>
        <v>0</v>
      </c>
      <c r="H4" s="120">
        <f ca="1">SUMIF('Plano de Contas e De-Para'!$C$1:$O$86,$A4,'Plano de Contas e De-Para'!H$1:H$86)</f>
        <v>0</v>
      </c>
      <c r="I4" s="120">
        <f ca="1">SUMIF('Plano de Contas e De-Para'!$C$1:$O$86,$A4,'Plano de Contas e De-Para'!I$1:I$86)</f>
        <v>0</v>
      </c>
      <c r="J4" s="120">
        <f ca="1">SUMIF('Plano de Contas e De-Para'!$C$1:$O$86,$A4,'Plano de Contas e De-Para'!J$1:J$86)</f>
        <v>0</v>
      </c>
      <c r="K4" s="120">
        <f ca="1">SUMIF('Plano de Contas e De-Para'!$C$1:$O$86,$A4,'Plano de Contas e De-Para'!K$1:K$86)</f>
        <v>0</v>
      </c>
      <c r="L4" s="120">
        <f ca="1">SUMIF('Plano de Contas e De-Para'!$C$1:$O$86,$A4,'Plano de Contas e De-Para'!L$1:L$86)</f>
        <v>0</v>
      </c>
      <c r="M4" s="120">
        <f ca="1">SUMIF('Plano de Contas e De-Para'!$C$1:$O$86,$A4,'Plano de Contas e De-Para'!M$1:M$86)</f>
        <v>0</v>
      </c>
      <c r="N4" s="120">
        <f ca="1">SUMIF('Plano de Contas e De-Para'!$C$1:$O$86,$A4,'Plano de Contas e De-Para'!N$1:N$86)</f>
        <v>0</v>
      </c>
      <c r="O4" s="120">
        <f ca="1">SUMIF('Plano de Contas e De-Para'!$C$1:$O$86,$A4,'Plano de Contas e De-Para'!O$1:O$86)</f>
        <v>0</v>
      </c>
      <c r="P4" s="127">
        <f ca="1">SUM(Tabela10[[#This Row],['#N/D]:['#N/D12]])</f>
        <v>0</v>
      </c>
    </row>
    <row r="5" spans="1:16" s="121" customFormat="1" x14ac:dyDescent="0.2">
      <c r="A5" s="118" t="s">
        <v>275</v>
      </c>
      <c r="B5" s="119" t="s">
        <v>190</v>
      </c>
      <c r="C5" s="119" t="s">
        <v>192</v>
      </c>
      <c r="D5" s="120">
        <f ca="1">SUMIF('Plano de Contas e De-Para'!$C$1:$O$86,$A5,'Plano de Contas e De-Para'!D$1:D$86)</f>
        <v>0</v>
      </c>
      <c r="E5" s="120">
        <f ca="1">SUMIF('Plano de Contas e De-Para'!$C$1:$O$86,$A5,'Plano de Contas e De-Para'!E$1:E$86)</f>
        <v>0</v>
      </c>
      <c r="F5" s="120">
        <f ca="1">SUMIF('Plano de Contas e De-Para'!$C$1:$O$86,$A5,'Plano de Contas e De-Para'!F$1:F$86)</f>
        <v>0</v>
      </c>
      <c r="G5" s="120">
        <f ca="1">SUMIF('Plano de Contas e De-Para'!$C$1:$O$86,$A5,'Plano de Contas e De-Para'!G$1:G$86)</f>
        <v>0</v>
      </c>
      <c r="H5" s="120">
        <f ca="1">SUMIF('Plano de Contas e De-Para'!$C$1:$O$86,$A5,'Plano de Contas e De-Para'!H$1:H$86)</f>
        <v>0</v>
      </c>
      <c r="I5" s="120">
        <f ca="1">SUMIF('Plano de Contas e De-Para'!$C$1:$O$86,$A5,'Plano de Contas e De-Para'!I$1:I$86)</f>
        <v>0</v>
      </c>
      <c r="J5" s="120">
        <f ca="1">SUMIF('Plano de Contas e De-Para'!$C$1:$O$86,$A5,'Plano de Contas e De-Para'!J$1:J$86)</f>
        <v>0</v>
      </c>
      <c r="K5" s="120">
        <f ca="1">SUMIF('Plano de Contas e De-Para'!$C$1:$O$86,$A5,'Plano de Contas e De-Para'!K$1:K$86)</f>
        <v>0</v>
      </c>
      <c r="L5" s="120">
        <f ca="1">SUMIF('Plano de Contas e De-Para'!$C$1:$O$86,$A5,'Plano de Contas e De-Para'!L$1:L$86)</f>
        <v>0</v>
      </c>
      <c r="M5" s="120">
        <f ca="1">SUMIF('Plano de Contas e De-Para'!$C$1:$O$86,$A5,'Plano de Contas e De-Para'!M$1:M$86)</f>
        <v>0</v>
      </c>
      <c r="N5" s="120">
        <f ca="1">SUMIF('Plano de Contas e De-Para'!$C$1:$O$86,$A5,'Plano de Contas e De-Para'!N$1:N$86)</f>
        <v>0</v>
      </c>
      <c r="O5" s="120">
        <f ca="1">SUMIF('Plano de Contas e De-Para'!$C$1:$O$86,$A5,'Plano de Contas e De-Para'!O$1:O$86)</f>
        <v>0</v>
      </c>
      <c r="P5" s="127">
        <f ca="1">SUM(Tabela10[[#This Row],['#N/D]:['#N/D12]])</f>
        <v>0</v>
      </c>
    </row>
    <row r="6" spans="1:16" s="121" customFormat="1" x14ac:dyDescent="0.2">
      <c r="A6" s="118" t="s">
        <v>276</v>
      </c>
      <c r="B6" s="119" t="s">
        <v>190</v>
      </c>
      <c r="C6" s="119" t="s">
        <v>193</v>
      </c>
      <c r="D6" s="120">
        <f ca="1">SUMIF('Plano de Contas e De-Para'!$C$1:$O$86,$A6,'Plano de Contas e De-Para'!D$1:D$86)</f>
        <v>0</v>
      </c>
      <c r="E6" s="120">
        <f ca="1">SUMIF('Plano de Contas e De-Para'!$C$1:$O$86,$A6,'Plano de Contas e De-Para'!E$1:E$86)</f>
        <v>0</v>
      </c>
      <c r="F6" s="120">
        <f ca="1">SUMIF('Plano de Contas e De-Para'!$C$1:$O$86,$A6,'Plano de Contas e De-Para'!F$1:F$86)</f>
        <v>0</v>
      </c>
      <c r="G6" s="120">
        <f ca="1">SUMIF('Plano de Contas e De-Para'!$C$1:$O$86,$A6,'Plano de Contas e De-Para'!G$1:G$86)</f>
        <v>0</v>
      </c>
      <c r="H6" s="120">
        <f ca="1">SUMIF('Plano de Contas e De-Para'!$C$1:$O$86,$A6,'Plano de Contas e De-Para'!H$1:H$86)</f>
        <v>0</v>
      </c>
      <c r="I6" s="120">
        <f ca="1">SUMIF('Plano de Contas e De-Para'!$C$1:$O$86,$A6,'Plano de Contas e De-Para'!I$1:I$86)</f>
        <v>0</v>
      </c>
      <c r="J6" s="120">
        <f ca="1">SUMIF('Plano de Contas e De-Para'!$C$1:$O$86,$A6,'Plano de Contas e De-Para'!J$1:J$86)</f>
        <v>0</v>
      </c>
      <c r="K6" s="120">
        <f ca="1">SUMIF('Plano de Contas e De-Para'!$C$1:$O$86,$A6,'Plano de Contas e De-Para'!K$1:K$86)</f>
        <v>0</v>
      </c>
      <c r="L6" s="120">
        <f ca="1">SUMIF('Plano de Contas e De-Para'!$C$1:$O$86,$A6,'Plano de Contas e De-Para'!L$1:L$86)</f>
        <v>0</v>
      </c>
      <c r="M6" s="120">
        <f ca="1">SUMIF('Plano de Contas e De-Para'!$C$1:$O$86,$A6,'Plano de Contas e De-Para'!M$1:M$86)</f>
        <v>0</v>
      </c>
      <c r="N6" s="120">
        <f ca="1">SUMIF('Plano de Contas e De-Para'!$C$1:$O$86,$A6,'Plano de Contas e De-Para'!N$1:N$86)</f>
        <v>0</v>
      </c>
      <c r="O6" s="120">
        <f ca="1">SUMIF('Plano de Contas e De-Para'!$C$1:$O$86,$A6,'Plano de Contas e De-Para'!O$1:O$86)</f>
        <v>0</v>
      </c>
      <c r="P6" s="127">
        <f ca="1">SUM(Tabela10[[#This Row],['#N/D]:['#N/D12]])</f>
        <v>0</v>
      </c>
    </row>
    <row r="7" spans="1:16" s="121" customFormat="1" x14ac:dyDescent="0.2">
      <c r="A7" s="118" t="s">
        <v>278</v>
      </c>
      <c r="B7" s="119" t="s">
        <v>195</v>
      </c>
      <c r="C7" s="119" t="s">
        <v>196</v>
      </c>
      <c r="D7" s="120">
        <f ca="1">SUMIF('Plano de Contas e De-Para'!$C$1:$O$86,$A7,'Plano de Contas e De-Para'!D$1:D$86)</f>
        <v>0</v>
      </c>
      <c r="E7" s="120">
        <f ca="1">SUMIF('Plano de Contas e De-Para'!$C$1:$O$86,$A7,'Plano de Contas e De-Para'!E$1:E$86)</f>
        <v>0</v>
      </c>
      <c r="F7" s="120">
        <f ca="1">SUMIF('Plano de Contas e De-Para'!$C$1:$O$86,$A7,'Plano de Contas e De-Para'!F$1:F$86)</f>
        <v>0</v>
      </c>
      <c r="G7" s="120">
        <f ca="1">SUMIF('Plano de Contas e De-Para'!$C$1:$O$86,$A7,'Plano de Contas e De-Para'!G$1:G$86)</f>
        <v>0</v>
      </c>
      <c r="H7" s="120">
        <f ca="1">SUMIF('Plano de Contas e De-Para'!$C$1:$O$86,$A7,'Plano de Contas e De-Para'!H$1:H$86)</f>
        <v>0</v>
      </c>
      <c r="I7" s="120">
        <f ca="1">SUMIF('Plano de Contas e De-Para'!$C$1:$O$86,$A7,'Plano de Contas e De-Para'!I$1:I$86)</f>
        <v>0</v>
      </c>
      <c r="J7" s="120">
        <f ca="1">SUMIF('Plano de Contas e De-Para'!$C$1:$O$86,$A7,'Plano de Contas e De-Para'!J$1:J$86)</f>
        <v>0</v>
      </c>
      <c r="K7" s="120">
        <f ca="1">SUMIF('Plano de Contas e De-Para'!$C$1:$O$86,$A7,'Plano de Contas e De-Para'!K$1:K$86)</f>
        <v>0</v>
      </c>
      <c r="L7" s="120">
        <f ca="1">SUMIF('Plano de Contas e De-Para'!$C$1:$O$86,$A7,'Plano de Contas e De-Para'!L$1:L$86)</f>
        <v>0</v>
      </c>
      <c r="M7" s="120">
        <f ca="1">SUMIF('Plano de Contas e De-Para'!$C$1:$O$86,$A7,'Plano de Contas e De-Para'!M$1:M$86)</f>
        <v>0</v>
      </c>
      <c r="N7" s="120">
        <f ca="1">SUMIF('Plano de Contas e De-Para'!$C$1:$O$86,$A7,'Plano de Contas e De-Para'!N$1:N$86)</f>
        <v>0</v>
      </c>
      <c r="O7" s="120">
        <f ca="1">SUMIF('Plano de Contas e De-Para'!$C$1:$O$86,$A7,'Plano de Contas e De-Para'!O$1:O$86)</f>
        <v>0</v>
      </c>
      <c r="P7" s="127">
        <f ca="1">SUM(Tabela10[[#This Row],['#N/D]:['#N/D12]])</f>
        <v>0</v>
      </c>
    </row>
    <row r="8" spans="1:16" s="121" customFormat="1" x14ac:dyDescent="0.2">
      <c r="A8" s="118" t="s">
        <v>279</v>
      </c>
      <c r="B8" s="119" t="s">
        <v>195</v>
      </c>
      <c r="C8" s="119" t="s">
        <v>197</v>
      </c>
      <c r="D8" s="120">
        <f ca="1">SUMIF('Plano de Contas e De-Para'!$C$1:$O$86,$A8,'Plano de Contas e De-Para'!D$1:D$86)</f>
        <v>0</v>
      </c>
      <c r="E8" s="120">
        <f ca="1">SUMIF('Plano de Contas e De-Para'!$C$1:$O$86,$A8,'Plano de Contas e De-Para'!E$1:E$86)</f>
        <v>0</v>
      </c>
      <c r="F8" s="120">
        <f ca="1">SUMIF('Plano de Contas e De-Para'!$C$1:$O$86,$A8,'Plano de Contas e De-Para'!F$1:F$86)</f>
        <v>0</v>
      </c>
      <c r="G8" s="120">
        <f ca="1">SUMIF('Plano de Contas e De-Para'!$C$1:$O$86,$A8,'Plano de Contas e De-Para'!G$1:G$86)</f>
        <v>0</v>
      </c>
      <c r="H8" s="120">
        <f ca="1">SUMIF('Plano de Contas e De-Para'!$C$1:$O$86,$A8,'Plano de Contas e De-Para'!H$1:H$86)</f>
        <v>0</v>
      </c>
      <c r="I8" s="120">
        <f ca="1">SUMIF('Plano de Contas e De-Para'!$C$1:$O$86,$A8,'Plano de Contas e De-Para'!I$1:I$86)</f>
        <v>0</v>
      </c>
      <c r="J8" s="120">
        <f ca="1">SUMIF('Plano de Contas e De-Para'!$C$1:$O$86,$A8,'Plano de Contas e De-Para'!J$1:J$86)</f>
        <v>0</v>
      </c>
      <c r="K8" s="120">
        <f ca="1">SUMIF('Plano de Contas e De-Para'!$C$1:$O$86,$A8,'Plano de Contas e De-Para'!K$1:K$86)</f>
        <v>0</v>
      </c>
      <c r="L8" s="120">
        <f ca="1">SUMIF('Plano de Contas e De-Para'!$C$1:$O$86,$A8,'Plano de Contas e De-Para'!L$1:L$86)</f>
        <v>0</v>
      </c>
      <c r="M8" s="120">
        <f ca="1">SUMIF('Plano de Contas e De-Para'!$C$1:$O$86,$A8,'Plano de Contas e De-Para'!M$1:M$86)</f>
        <v>0</v>
      </c>
      <c r="N8" s="120">
        <f ca="1">SUMIF('Plano de Contas e De-Para'!$C$1:$O$86,$A8,'Plano de Contas e De-Para'!N$1:N$86)</f>
        <v>0</v>
      </c>
      <c r="O8" s="120">
        <f ca="1">SUMIF('Plano de Contas e De-Para'!$C$1:$O$86,$A8,'Plano de Contas e De-Para'!O$1:O$86)</f>
        <v>0</v>
      </c>
      <c r="P8" s="127">
        <f ca="1">SUM(Tabela10[[#This Row],['#N/D]:['#N/D12]])</f>
        <v>0</v>
      </c>
    </row>
    <row r="9" spans="1:16" s="121" customFormat="1" x14ac:dyDescent="0.2">
      <c r="A9" s="118" t="s">
        <v>280</v>
      </c>
      <c r="B9" s="119" t="s">
        <v>195</v>
      </c>
      <c r="C9" s="119" t="s">
        <v>198</v>
      </c>
      <c r="D9" s="120">
        <f ca="1">SUMIF('Plano de Contas e De-Para'!$C$1:$O$86,$A9,'Plano de Contas e De-Para'!D$1:D$86)</f>
        <v>0</v>
      </c>
      <c r="E9" s="120">
        <f ca="1">SUMIF('Plano de Contas e De-Para'!$C$1:$O$86,$A9,'Plano de Contas e De-Para'!E$1:E$86)</f>
        <v>0</v>
      </c>
      <c r="F9" s="120">
        <f ca="1">SUMIF('Plano de Contas e De-Para'!$C$1:$O$86,$A9,'Plano de Contas e De-Para'!F$1:F$86)</f>
        <v>0</v>
      </c>
      <c r="G9" s="120">
        <f ca="1">SUMIF('Plano de Contas e De-Para'!$C$1:$O$86,$A9,'Plano de Contas e De-Para'!G$1:G$86)</f>
        <v>0</v>
      </c>
      <c r="H9" s="120">
        <f ca="1">SUMIF('Plano de Contas e De-Para'!$C$1:$O$86,$A9,'Plano de Contas e De-Para'!H$1:H$86)</f>
        <v>0</v>
      </c>
      <c r="I9" s="120">
        <f ca="1">SUMIF('Plano de Contas e De-Para'!$C$1:$O$86,$A9,'Plano de Contas e De-Para'!I$1:I$86)</f>
        <v>0</v>
      </c>
      <c r="J9" s="120">
        <f ca="1">SUMIF('Plano de Contas e De-Para'!$C$1:$O$86,$A9,'Plano de Contas e De-Para'!J$1:J$86)</f>
        <v>0</v>
      </c>
      <c r="K9" s="120">
        <f ca="1">SUMIF('Plano de Contas e De-Para'!$C$1:$O$86,$A9,'Plano de Contas e De-Para'!K$1:K$86)</f>
        <v>0</v>
      </c>
      <c r="L9" s="120">
        <f ca="1">SUMIF('Plano de Contas e De-Para'!$C$1:$O$86,$A9,'Plano de Contas e De-Para'!L$1:L$86)</f>
        <v>0</v>
      </c>
      <c r="M9" s="120">
        <f ca="1">SUMIF('Plano de Contas e De-Para'!$C$1:$O$86,$A9,'Plano de Contas e De-Para'!M$1:M$86)</f>
        <v>0</v>
      </c>
      <c r="N9" s="120">
        <f ca="1">SUMIF('Plano de Contas e De-Para'!$C$1:$O$86,$A9,'Plano de Contas e De-Para'!N$1:N$86)</f>
        <v>0</v>
      </c>
      <c r="O9" s="120">
        <f ca="1">SUMIF('Plano de Contas e De-Para'!$C$1:$O$86,$A9,'Plano de Contas e De-Para'!O$1:O$86)</f>
        <v>0</v>
      </c>
      <c r="P9" s="127">
        <f ca="1">SUM(Tabela10[[#This Row],['#N/D]:['#N/D12]])</f>
        <v>0</v>
      </c>
    </row>
    <row r="10" spans="1:16" s="121" customFormat="1" x14ac:dyDescent="0.2">
      <c r="A10" s="118" t="s">
        <v>281</v>
      </c>
      <c r="B10" s="119" t="s">
        <v>195</v>
      </c>
      <c r="C10" s="119" t="s">
        <v>199</v>
      </c>
      <c r="D10" s="120">
        <f ca="1">SUMIF('Plano de Contas e De-Para'!$C$1:$O$86,$A10,'Plano de Contas e De-Para'!D$1:D$86)</f>
        <v>0</v>
      </c>
      <c r="E10" s="120">
        <f ca="1">SUMIF('Plano de Contas e De-Para'!$C$1:$O$86,$A10,'Plano de Contas e De-Para'!E$1:E$86)</f>
        <v>0</v>
      </c>
      <c r="F10" s="120">
        <f ca="1">SUMIF('Plano de Contas e De-Para'!$C$1:$O$86,$A10,'Plano de Contas e De-Para'!F$1:F$86)</f>
        <v>0</v>
      </c>
      <c r="G10" s="120">
        <f ca="1">SUMIF('Plano de Contas e De-Para'!$C$1:$O$86,$A10,'Plano de Contas e De-Para'!G$1:G$86)</f>
        <v>0</v>
      </c>
      <c r="H10" s="120">
        <f ca="1">SUMIF('Plano de Contas e De-Para'!$C$1:$O$86,$A10,'Plano de Contas e De-Para'!H$1:H$86)</f>
        <v>0</v>
      </c>
      <c r="I10" s="120">
        <f ca="1">SUMIF('Plano de Contas e De-Para'!$C$1:$O$86,$A10,'Plano de Contas e De-Para'!I$1:I$86)</f>
        <v>0</v>
      </c>
      <c r="J10" s="120">
        <f ca="1">SUMIF('Plano de Contas e De-Para'!$C$1:$O$86,$A10,'Plano de Contas e De-Para'!J$1:J$86)</f>
        <v>0</v>
      </c>
      <c r="K10" s="120">
        <f ca="1">SUMIF('Plano de Contas e De-Para'!$C$1:$O$86,$A10,'Plano de Contas e De-Para'!K$1:K$86)</f>
        <v>0</v>
      </c>
      <c r="L10" s="120">
        <f ca="1">SUMIF('Plano de Contas e De-Para'!$C$1:$O$86,$A10,'Plano de Contas e De-Para'!L$1:L$86)</f>
        <v>0</v>
      </c>
      <c r="M10" s="120">
        <f ca="1">SUMIF('Plano de Contas e De-Para'!$C$1:$O$86,$A10,'Plano de Contas e De-Para'!M$1:M$86)</f>
        <v>0</v>
      </c>
      <c r="N10" s="120">
        <f ca="1">SUMIF('Plano de Contas e De-Para'!$C$1:$O$86,$A10,'Plano de Contas e De-Para'!N$1:N$86)</f>
        <v>0</v>
      </c>
      <c r="O10" s="120">
        <f ca="1">SUMIF('Plano de Contas e De-Para'!$C$1:$O$86,$A10,'Plano de Contas e De-Para'!O$1:O$86)</f>
        <v>0</v>
      </c>
      <c r="P10" s="127">
        <f ca="1">SUM(Tabela10[[#This Row],['#N/D]:['#N/D12]])</f>
        <v>0</v>
      </c>
    </row>
    <row r="11" spans="1:16" s="121" customFormat="1" x14ac:dyDescent="0.2">
      <c r="A11" s="118" t="s">
        <v>282</v>
      </c>
      <c r="B11" s="119" t="s">
        <v>195</v>
      </c>
      <c r="C11" s="119" t="s">
        <v>200</v>
      </c>
      <c r="D11" s="120">
        <f ca="1">SUMIF('Plano de Contas e De-Para'!$C$1:$O$86,$A11,'Plano de Contas e De-Para'!D$1:D$86)</f>
        <v>0</v>
      </c>
      <c r="E11" s="120">
        <f ca="1">SUMIF('Plano de Contas e De-Para'!$C$1:$O$86,$A11,'Plano de Contas e De-Para'!E$1:E$86)</f>
        <v>0</v>
      </c>
      <c r="F11" s="120">
        <f ca="1">SUMIF('Plano de Contas e De-Para'!$C$1:$O$86,$A11,'Plano de Contas e De-Para'!F$1:F$86)</f>
        <v>0</v>
      </c>
      <c r="G11" s="120">
        <f ca="1">SUMIF('Plano de Contas e De-Para'!$C$1:$O$86,$A11,'Plano de Contas e De-Para'!G$1:G$86)</f>
        <v>0</v>
      </c>
      <c r="H11" s="120">
        <f ca="1">SUMIF('Plano de Contas e De-Para'!$C$1:$O$86,$A11,'Plano de Contas e De-Para'!H$1:H$86)</f>
        <v>0</v>
      </c>
      <c r="I11" s="120">
        <f ca="1">SUMIF('Plano de Contas e De-Para'!$C$1:$O$86,$A11,'Plano de Contas e De-Para'!I$1:I$86)</f>
        <v>0</v>
      </c>
      <c r="J11" s="120">
        <f ca="1">SUMIF('Plano de Contas e De-Para'!$C$1:$O$86,$A11,'Plano de Contas e De-Para'!J$1:J$86)</f>
        <v>0</v>
      </c>
      <c r="K11" s="120">
        <f ca="1">SUMIF('Plano de Contas e De-Para'!$C$1:$O$86,$A11,'Plano de Contas e De-Para'!K$1:K$86)</f>
        <v>0</v>
      </c>
      <c r="L11" s="120">
        <f ca="1">SUMIF('Plano de Contas e De-Para'!$C$1:$O$86,$A11,'Plano de Contas e De-Para'!L$1:L$86)</f>
        <v>0</v>
      </c>
      <c r="M11" s="120">
        <f ca="1">SUMIF('Plano de Contas e De-Para'!$C$1:$O$86,$A11,'Plano de Contas e De-Para'!M$1:M$86)</f>
        <v>0</v>
      </c>
      <c r="N11" s="120">
        <f ca="1">SUMIF('Plano de Contas e De-Para'!$C$1:$O$86,$A11,'Plano de Contas e De-Para'!N$1:N$86)</f>
        <v>0</v>
      </c>
      <c r="O11" s="120">
        <f ca="1">SUMIF('Plano de Contas e De-Para'!$C$1:$O$86,$A11,'Plano de Contas e De-Para'!O$1:O$86)</f>
        <v>0</v>
      </c>
      <c r="P11" s="127">
        <f ca="1">SUM(Tabela10[[#This Row],['#N/D]:['#N/D12]])</f>
        <v>0</v>
      </c>
    </row>
    <row r="12" spans="1:16" s="121" customFormat="1" x14ac:dyDescent="0.2">
      <c r="A12" s="118" t="s">
        <v>283</v>
      </c>
      <c r="B12" s="119" t="s">
        <v>201</v>
      </c>
      <c r="C12" s="119" t="s">
        <v>201</v>
      </c>
      <c r="D12" s="120">
        <f ca="1">SUMIF('Plano de Contas e De-Para'!$C$1:$O$86,$A12,'Plano de Contas e De-Para'!D$1:D$86)</f>
        <v>0</v>
      </c>
      <c r="E12" s="120">
        <f ca="1">SUMIF('Plano de Contas e De-Para'!$C$1:$O$86,$A12,'Plano de Contas e De-Para'!E$1:E$86)</f>
        <v>0</v>
      </c>
      <c r="F12" s="120">
        <f ca="1">SUMIF('Plano de Contas e De-Para'!$C$1:$O$86,$A12,'Plano de Contas e De-Para'!F$1:F$86)</f>
        <v>0</v>
      </c>
      <c r="G12" s="120">
        <f ca="1">SUMIF('Plano de Contas e De-Para'!$C$1:$O$86,$A12,'Plano de Contas e De-Para'!G$1:G$86)</f>
        <v>0</v>
      </c>
      <c r="H12" s="120">
        <f ca="1">SUMIF('Plano de Contas e De-Para'!$C$1:$O$86,$A12,'Plano de Contas e De-Para'!H$1:H$86)</f>
        <v>0</v>
      </c>
      <c r="I12" s="120">
        <f ca="1">SUMIF('Plano de Contas e De-Para'!$C$1:$O$86,$A12,'Plano de Contas e De-Para'!I$1:I$86)</f>
        <v>0</v>
      </c>
      <c r="J12" s="120">
        <f ca="1">SUMIF('Plano de Contas e De-Para'!$C$1:$O$86,$A12,'Plano de Contas e De-Para'!J$1:J$86)</f>
        <v>0</v>
      </c>
      <c r="K12" s="120">
        <f ca="1">SUMIF('Plano de Contas e De-Para'!$C$1:$O$86,$A12,'Plano de Contas e De-Para'!K$1:K$86)</f>
        <v>0</v>
      </c>
      <c r="L12" s="120">
        <f ca="1">SUMIF('Plano de Contas e De-Para'!$C$1:$O$86,$A12,'Plano de Contas e De-Para'!L$1:L$86)</f>
        <v>0</v>
      </c>
      <c r="M12" s="120">
        <f ca="1">SUMIF('Plano de Contas e De-Para'!$C$1:$O$86,$A12,'Plano de Contas e De-Para'!M$1:M$86)</f>
        <v>0</v>
      </c>
      <c r="N12" s="120">
        <f ca="1">SUMIF('Plano de Contas e De-Para'!$C$1:$O$86,$A12,'Plano de Contas e De-Para'!N$1:N$86)</f>
        <v>0</v>
      </c>
      <c r="O12" s="120">
        <f ca="1">SUMIF('Plano de Contas e De-Para'!$C$1:$O$86,$A12,'Plano de Contas e De-Para'!O$1:O$86)</f>
        <v>0</v>
      </c>
      <c r="P12" s="127">
        <f ca="1">SUM(Tabela10[[#This Row],['#N/D]:['#N/D12]])</f>
        <v>0</v>
      </c>
    </row>
    <row r="13" spans="1:16" s="121" customFormat="1" x14ac:dyDescent="0.2">
      <c r="A13" s="118" t="s">
        <v>284</v>
      </c>
      <c r="B13" s="119" t="s">
        <v>202</v>
      </c>
      <c r="C13" s="119" t="s">
        <v>203</v>
      </c>
      <c r="D13" s="120">
        <f ca="1">SUMIF('Plano de Contas e De-Para'!$C$1:$O$86,$A13,'Plano de Contas e De-Para'!D$1:D$86)</f>
        <v>0</v>
      </c>
      <c r="E13" s="120">
        <f ca="1">SUMIF('Plano de Contas e De-Para'!$C$1:$O$86,$A13,'Plano de Contas e De-Para'!E$1:E$86)</f>
        <v>0</v>
      </c>
      <c r="F13" s="120">
        <f ca="1">SUMIF('Plano de Contas e De-Para'!$C$1:$O$86,$A13,'Plano de Contas e De-Para'!F$1:F$86)</f>
        <v>0</v>
      </c>
      <c r="G13" s="120">
        <f ca="1">SUMIF('Plano de Contas e De-Para'!$C$1:$O$86,$A13,'Plano de Contas e De-Para'!G$1:G$86)</f>
        <v>0</v>
      </c>
      <c r="H13" s="120">
        <f ca="1">SUMIF('Plano de Contas e De-Para'!$C$1:$O$86,$A13,'Plano de Contas e De-Para'!H$1:H$86)</f>
        <v>0</v>
      </c>
      <c r="I13" s="120">
        <f ca="1">SUMIF('Plano de Contas e De-Para'!$C$1:$O$86,$A13,'Plano de Contas e De-Para'!I$1:I$86)</f>
        <v>0</v>
      </c>
      <c r="J13" s="120">
        <f ca="1">SUMIF('Plano de Contas e De-Para'!$C$1:$O$86,$A13,'Plano de Contas e De-Para'!J$1:J$86)</f>
        <v>0</v>
      </c>
      <c r="K13" s="120">
        <f ca="1">SUMIF('Plano de Contas e De-Para'!$C$1:$O$86,$A13,'Plano de Contas e De-Para'!K$1:K$86)</f>
        <v>0</v>
      </c>
      <c r="L13" s="120">
        <f ca="1">SUMIF('Plano de Contas e De-Para'!$C$1:$O$86,$A13,'Plano de Contas e De-Para'!L$1:L$86)</f>
        <v>0</v>
      </c>
      <c r="M13" s="120">
        <f ca="1">SUMIF('Plano de Contas e De-Para'!$C$1:$O$86,$A13,'Plano de Contas e De-Para'!M$1:M$86)</f>
        <v>0</v>
      </c>
      <c r="N13" s="120">
        <f ca="1">SUMIF('Plano de Contas e De-Para'!$C$1:$O$86,$A13,'Plano de Contas e De-Para'!N$1:N$86)</f>
        <v>0</v>
      </c>
      <c r="O13" s="120">
        <f ca="1">SUMIF('Plano de Contas e De-Para'!$C$1:$O$86,$A13,'Plano de Contas e De-Para'!O$1:O$86)</f>
        <v>0</v>
      </c>
      <c r="P13" s="127">
        <f ca="1">SUM(Tabela10[[#This Row],['#N/D]:['#N/D12]])</f>
        <v>0</v>
      </c>
    </row>
    <row r="14" spans="1:16" s="121" customFormat="1" x14ac:dyDescent="0.2">
      <c r="A14" s="118" t="s">
        <v>285</v>
      </c>
      <c r="B14" s="119" t="s">
        <v>202</v>
      </c>
      <c r="C14" s="119" t="s">
        <v>204</v>
      </c>
      <c r="D14" s="120">
        <f ca="1">SUMIF('Plano de Contas e De-Para'!$C$1:$O$86,$A14,'Plano de Contas e De-Para'!D$1:D$86)</f>
        <v>0</v>
      </c>
      <c r="E14" s="120">
        <f ca="1">SUMIF('Plano de Contas e De-Para'!$C$1:$O$86,$A14,'Plano de Contas e De-Para'!E$1:E$86)</f>
        <v>0</v>
      </c>
      <c r="F14" s="120">
        <f ca="1">SUMIF('Plano de Contas e De-Para'!$C$1:$O$86,$A14,'Plano de Contas e De-Para'!F$1:F$86)</f>
        <v>0</v>
      </c>
      <c r="G14" s="120">
        <f ca="1">SUMIF('Plano de Contas e De-Para'!$C$1:$O$86,$A14,'Plano de Contas e De-Para'!G$1:G$86)</f>
        <v>0</v>
      </c>
      <c r="H14" s="120">
        <f ca="1">SUMIF('Plano de Contas e De-Para'!$C$1:$O$86,$A14,'Plano de Contas e De-Para'!H$1:H$86)</f>
        <v>0</v>
      </c>
      <c r="I14" s="120">
        <f ca="1">SUMIF('Plano de Contas e De-Para'!$C$1:$O$86,$A14,'Plano de Contas e De-Para'!I$1:I$86)</f>
        <v>0</v>
      </c>
      <c r="J14" s="120">
        <f ca="1">SUMIF('Plano de Contas e De-Para'!$C$1:$O$86,$A14,'Plano de Contas e De-Para'!J$1:J$86)</f>
        <v>0</v>
      </c>
      <c r="K14" s="120">
        <f ca="1">SUMIF('Plano de Contas e De-Para'!$C$1:$O$86,$A14,'Plano de Contas e De-Para'!K$1:K$86)</f>
        <v>0</v>
      </c>
      <c r="L14" s="120">
        <f ca="1">SUMIF('Plano de Contas e De-Para'!$C$1:$O$86,$A14,'Plano de Contas e De-Para'!L$1:L$86)</f>
        <v>0</v>
      </c>
      <c r="M14" s="120">
        <f ca="1">SUMIF('Plano de Contas e De-Para'!$C$1:$O$86,$A14,'Plano de Contas e De-Para'!M$1:M$86)</f>
        <v>0</v>
      </c>
      <c r="N14" s="120">
        <f ca="1">SUMIF('Plano de Contas e De-Para'!$C$1:$O$86,$A14,'Plano de Contas e De-Para'!N$1:N$86)</f>
        <v>0</v>
      </c>
      <c r="O14" s="120">
        <f ca="1">SUMIF('Plano de Contas e De-Para'!$C$1:$O$86,$A14,'Plano de Contas e De-Para'!O$1:O$86)</f>
        <v>0</v>
      </c>
      <c r="P14" s="127">
        <f ca="1">SUM(Tabela10[[#This Row],['#N/D]:['#N/D12]])</f>
        <v>0</v>
      </c>
    </row>
    <row r="15" spans="1:16" s="121" customFormat="1" x14ac:dyDescent="0.2">
      <c r="A15" s="118" t="s">
        <v>286</v>
      </c>
      <c r="B15" s="119" t="s">
        <v>202</v>
      </c>
      <c r="C15" s="119" t="s">
        <v>205</v>
      </c>
      <c r="D15" s="120">
        <f ca="1">SUMIF('Plano de Contas e De-Para'!$C$1:$O$86,$A15,'Plano de Contas e De-Para'!D$1:D$86)</f>
        <v>0</v>
      </c>
      <c r="E15" s="120">
        <f ca="1">SUMIF('Plano de Contas e De-Para'!$C$1:$O$86,$A15,'Plano de Contas e De-Para'!E$1:E$86)</f>
        <v>0</v>
      </c>
      <c r="F15" s="120">
        <f ca="1">SUMIF('Plano de Contas e De-Para'!$C$1:$O$86,$A15,'Plano de Contas e De-Para'!F$1:F$86)</f>
        <v>0</v>
      </c>
      <c r="G15" s="120">
        <f ca="1">SUMIF('Plano de Contas e De-Para'!$C$1:$O$86,$A15,'Plano de Contas e De-Para'!G$1:G$86)</f>
        <v>0</v>
      </c>
      <c r="H15" s="120">
        <f ca="1">SUMIF('Plano de Contas e De-Para'!$C$1:$O$86,$A15,'Plano de Contas e De-Para'!H$1:H$86)</f>
        <v>0</v>
      </c>
      <c r="I15" s="120">
        <f ca="1">SUMIF('Plano de Contas e De-Para'!$C$1:$O$86,$A15,'Plano de Contas e De-Para'!I$1:I$86)</f>
        <v>0</v>
      </c>
      <c r="J15" s="120">
        <f ca="1">SUMIF('Plano de Contas e De-Para'!$C$1:$O$86,$A15,'Plano de Contas e De-Para'!J$1:J$86)</f>
        <v>0</v>
      </c>
      <c r="K15" s="120">
        <f ca="1">SUMIF('Plano de Contas e De-Para'!$C$1:$O$86,$A15,'Plano de Contas e De-Para'!K$1:K$86)</f>
        <v>0</v>
      </c>
      <c r="L15" s="120">
        <f ca="1">SUMIF('Plano de Contas e De-Para'!$C$1:$O$86,$A15,'Plano de Contas e De-Para'!L$1:L$86)</f>
        <v>0</v>
      </c>
      <c r="M15" s="120">
        <f ca="1">SUMIF('Plano de Contas e De-Para'!$C$1:$O$86,$A15,'Plano de Contas e De-Para'!M$1:M$86)</f>
        <v>0</v>
      </c>
      <c r="N15" s="120">
        <f ca="1">SUMIF('Plano de Contas e De-Para'!$C$1:$O$86,$A15,'Plano de Contas e De-Para'!N$1:N$86)</f>
        <v>0</v>
      </c>
      <c r="O15" s="120">
        <f ca="1">SUMIF('Plano de Contas e De-Para'!$C$1:$O$86,$A15,'Plano de Contas e De-Para'!O$1:O$86)</f>
        <v>0</v>
      </c>
      <c r="P15" s="127">
        <f ca="1">SUM(Tabela10[[#This Row],['#N/D]:['#N/D12]])</f>
        <v>0</v>
      </c>
    </row>
    <row r="16" spans="1:16" s="121" customFormat="1" x14ac:dyDescent="0.2">
      <c r="A16" s="118" t="s">
        <v>287</v>
      </c>
      <c r="B16" s="119" t="s">
        <v>202</v>
      </c>
      <c r="C16" s="119" t="s">
        <v>206</v>
      </c>
      <c r="D16" s="120">
        <f ca="1">SUMIF('Plano de Contas e De-Para'!$C$1:$O$86,$A16,'Plano de Contas e De-Para'!D$1:D$86)</f>
        <v>0</v>
      </c>
      <c r="E16" s="120">
        <f ca="1">SUMIF('Plano de Contas e De-Para'!$C$1:$O$86,$A16,'Plano de Contas e De-Para'!E$1:E$86)</f>
        <v>0</v>
      </c>
      <c r="F16" s="120">
        <f ca="1">SUMIF('Plano de Contas e De-Para'!$C$1:$O$86,$A16,'Plano de Contas e De-Para'!F$1:F$86)</f>
        <v>0</v>
      </c>
      <c r="G16" s="120">
        <f ca="1">SUMIF('Plano de Contas e De-Para'!$C$1:$O$86,$A16,'Plano de Contas e De-Para'!G$1:G$86)</f>
        <v>0</v>
      </c>
      <c r="H16" s="120">
        <f ca="1">SUMIF('Plano de Contas e De-Para'!$C$1:$O$86,$A16,'Plano de Contas e De-Para'!H$1:H$86)</f>
        <v>0</v>
      </c>
      <c r="I16" s="120">
        <f ca="1">SUMIF('Plano de Contas e De-Para'!$C$1:$O$86,$A16,'Plano de Contas e De-Para'!I$1:I$86)</f>
        <v>0</v>
      </c>
      <c r="J16" s="120">
        <f ca="1">SUMIF('Plano de Contas e De-Para'!$C$1:$O$86,$A16,'Plano de Contas e De-Para'!J$1:J$86)</f>
        <v>0</v>
      </c>
      <c r="K16" s="120">
        <f ca="1">SUMIF('Plano de Contas e De-Para'!$C$1:$O$86,$A16,'Plano de Contas e De-Para'!K$1:K$86)</f>
        <v>0</v>
      </c>
      <c r="L16" s="120">
        <f ca="1">SUMIF('Plano de Contas e De-Para'!$C$1:$O$86,$A16,'Plano de Contas e De-Para'!L$1:L$86)</f>
        <v>0</v>
      </c>
      <c r="M16" s="120">
        <f ca="1">SUMIF('Plano de Contas e De-Para'!$C$1:$O$86,$A16,'Plano de Contas e De-Para'!M$1:M$86)</f>
        <v>0</v>
      </c>
      <c r="N16" s="120">
        <f ca="1">SUMIF('Plano de Contas e De-Para'!$C$1:$O$86,$A16,'Plano de Contas e De-Para'!N$1:N$86)</f>
        <v>0</v>
      </c>
      <c r="O16" s="120">
        <f ca="1">SUMIF('Plano de Contas e De-Para'!$C$1:$O$86,$A16,'Plano de Contas e De-Para'!O$1:O$86)</f>
        <v>0</v>
      </c>
      <c r="P16" s="127">
        <f ca="1">SUM(Tabela10[[#This Row],['#N/D]:['#N/D12]])</f>
        <v>0</v>
      </c>
    </row>
    <row r="17" spans="1:16" s="121" customFormat="1" x14ac:dyDescent="0.2">
      <c r="A17" s="118" t="s">
        <v>288</v>
      </c>
      <c r="B17" s="119" t="s">
        <v>202</v>
      </c>
      <c r="C17" s="119" t="s">
        <v>207</v>
      </c>
      <c r="D17" s="120">
        <f ca="1">SUMIF('Plano de Contas e De-Para'!$C$1:$O$86,$A17,'Plano de Contas e De-Para'!D$1:D$86)</f>
        <v>0</v>
      </c>
      <c r="E17" s="120">
        <f ca="1">SUMIF('Plano de Contas e De-Para'!$C$1:$O$86,$A17,'Plano de Contas e De-Para'!E$1:E$86)</f>
        <v>0</v>
      </c>
      <c r="F17" s="120">
        <f ca="1">SUMIF('Plano de Contas e De-Para'!$C$1:$O$86,$A17,'Plano de Contas e De-Para'!F$1:F$86)</f>
        <v>0</v>
      </c>
      <c r="G17" s="120">
        <f ca="1">SUMIF('Plano de Contas e De-Para'!$C$1:$O$86,$A17,'Plano de Contas e De-Para'!G$1:G$86)</f>
        <v>0</v>
      </c>
      <c r="H17" s="120">
        <f ca="1">SUMIF('Plano de Contas e De-Para'!$C$1:$O$86,$A17,'Plano de Contas e De-Para'!H$1:H$86)</f>
        <v>0</v>
      </c>
      <c r="I17" s="120">
        <f ca="1">SUMIF('Plano de Contas e De-Para'!$C$1:$O$86,$A17,'Plano de Contas e De-Para'!I$1:I$86)</f>
        <v>0</v>
      </c>
      <c r="J17" s="120">
        <f ca="1">SUMIF('Plano de Contas e De-Para'!$C$1:$O$86,$A17,'Plano de Contas e De-Para'!J$1:J$86)</f>
        <v>0</v>
      </c>
      <c r="K17" s="120">
        <f ca="1">SUMIF('Plano de Contas e De-Para'!$C$1:$O$86,$A17,'Plano de Contas e De-Para'!K$1:K$86)</f>
        <v>0</v>
      </c>
      <c r="L17" s="120">
        <f ca="1">SUMIF('Plano de Contas e De-Para'!$C$1:$O$86,$A17,'Plano de Contas e De-Para'!L$1:L$86)</f>
        <v>0</v>
      </c>
      <c r="M17" s="120">
        <f ca="1">SUMIF('Plano de Contas e De-Para'!$C$1:$O$86,$A17,'Plano de Contas e De-Para'!M$1:M$86)</f>
        <v>0</v>
      </c>
      <c r="N17" s="120">
        <f ca="1">SUMIF('Plano de Contas e De-Para'!$C$1:$O$86,$A17,'Plano de Contas e De-Para'!N$1:N$86)</f>
        <v>0</v>
      </c>
      <c r="O17" s="120">
        <f ca="1">SUMIF('Plano de Contas e De-Para'!$C$1:$O$86,$A17,'Plano de Contas e De-Para'!O$1:O$86)</f>
        <v>0</v>
      </c>
      <c r="P17" s="127">
        <f ca="1">SUM(Tabela10[[#This Row],['#N/D]:['#N/D12]])</f>
        <v>0</v>
      </c>
    </row>
    <row r="18" spans="1:16" s="121" customFormat="1" x14ac:dyDescent="0.2">
      <c r="A18" s="118" t="s">
        <v>289</v>
      </c>
      <c r="B18" s="119" t="s">
        <v>202</v>
      </c>
      <c r="C18" s="119" t="s">
        <v>208</v>
      </c>
      <c r="D18" s="120">
        <f ca="1">SUMIF('Plano de Contas e De-Para'!$C$1:$O$86,$A18,'Plano de Contas e De-Para'!D$1:D$86)</f>
        <v>0</v>
      </c>
      <c r="E18" s="120">
        <f ca="1">SUMIF('Plano de Contas e De-Para'!$C$1:$O$86,$A18,'Plano de Contas e De-Para'!E$1:E$86)</f>
        <v>0</v>
      </c>
      <c r="F18" s="120">
        <f ca="1">SUMIF('Plano de Contas e De-Para'!$C$1:$O$86,$A18,'Plano de Contas e De-Para'!F$1:F$86)</f>
        <v>0</v>
      </c>
      <c r="G18" s="120">
        <f ca="1">SUMIF('Plano de Contas e De-Para'!$C$1:$O$86,$A18,'Plano de Contas e De-Para'!G$1:G$86)</f>
        <v>0</v>
      </c>
      <c r="H18" s="120">
        <f ca="1">SUMIF('Plano de Contas e De-Para'!$C$1:$O$86,$A18,'Plano de Contas e De-Para'!H$1:H$86)</f>
        <v>0</v>
      </c>
      <c r="I18" s="120">
        <f ca="1">SUMIF('Plano de Contas e De-Para'!$C$1:$O$86,$A18,'Plano de Contas e De-Para'!I$1:I$86)</f>
        <v>0</v>
      </c>
      <c r="J18" s="120">
        <f ca="1">SUMIF('Plano de Contas e De-Para'!$C$1:$O$86,$A18,'Plano de Contas e De-Para'!J$1:J$86)</f>
        <v>0</v>
      </c>
      <c r="K18" s="120">
        <f ca="1">SUMIF('Plano de Contas e De-Para'!$C$1:$O$86,$A18,'Plano de Contas e De-Para'!K$1:K$86)</f>
        <v>0</v>
      </c>
      <c r="L18" s="120">
        <f ca="1">SUMIF('Plano de Contas e De-Para'!$C$1:$O$86,$A18,'Plano de Contas e De-Para'!L$1:L$86)</f>
        <v>0</v>
      </c>
      <c r="M18" s="120">
        <f ca="1">SUMIF('Plano de Contas e De-Para'!$C$1:$O$86,$A18,'Plano de Contas e De-Para'!M$1:M$86)</f>
        <v>0</v>
      </c>
      <c r="N18" s="120">
        <f ca="1">SUMIF('Plano de Contas e De-Para'!$C$1:$O$86,$A18,'Plano de Contas e De-Para'!N$1:N$86)</f>
        <v>0</v>
      </c>
      <c r="O18" s="120">
        <f ca="1">SUMIF('Plano de Contas e De-Para'!$C$1:$O$86,$A18,'Plano de Contas e De-Para'!O$1:O$86)</f>
        <v>0</v>
      </c>
      <c r="P18" s="127">
        <f ca="1">SUM(Tabela10[[#This Row],['#N/D]:['#N/D12]])</f>
        <v>0</v>
      </c>
    </row>
    <row r="19" spans="1:16" s="121" customFormat="1" x14ac:dyDescent="0.2">
      <c r="A19" s="118" t="s">
        <v>290</v>
      </c>
      <c r="B19" s="119" t="s">
        <v>202</v>
      </c>
      <c r="C19" s="119" t="s">
        <v>209</v>
      </c>
      <c r="D19" s="120">
        <f ca="1">SUMIF('Plano de Contas e De-Para'!$C$1:$O$86,$A19,'Plano de Contas e De-Para'!D$1:D$86)</f>
        <v>0</v>
      </c>
      <c r="E19" s="120">
        <f ca="1">SUMIF('Plano de Contas e De-Para'!$C$1:$O$86,$A19,'Plano de Contas e De-Para'!E$1:E$86)</f>
        <v>0</v>
      </c>
      <c r="F19" s="120">
        <f ca="1">SUMIF('Plano de Contas e De-Para'!$C$1:$O$86,$A19,'Plano de Contas e De-Para'!F$1:F$86)</f>
        <v>0</v>
      </c>
      <c r="G19" s="120">
        <f ca="1">SUMIF('Plano de Contas e De-Para'!$C$1:$O$86,$A19,'Plano de Contas e De-Para'!G$1:G$86)</f>
        <v>0</v>
      </c>
      <c r="H19" s="120">
        <f ca="1">SUMIF('Plano de Contas e De-Para'!$C$1:$O$86,$A19,'Plano de Contas e De-Para'!H$1:H$86)</f>
        <v>0</v>
      </c>
      <c r="I19" s="120">
        <f ca="1">SUMIF('Plano de Contas e De-Para'!$C$1:$O$86,$A19,'Plano de Contas e De-Para'!I$1:I$86)</f>
        <v>0</v>
      </c>
      <c r="J19" s="120">
        <f ca="1">SUMIF('Plano de Contas e De-Para'!$C$1:$O$86,$A19,'Plano de Contas e De-Para'!J$1:J$86)</f>
        <v>0</v>
      </c>
      <c r="K19" s="120">
        <f ca="1">SUMIF('Plano de Contas e De-Para'!$C$1:$O$86,$A19,'Plano de Contas e De-Para'!K$1:K$86)</f>
        <v>0</v>
      </c>
      <c r="L19" s="120">
        <f ca="1">SUMIF('Plano de Contas e De-Para'!$C$1:$O$86,$A19,'Plano de Contas e De-Para'!L$1:L$86)</f>
        <v>0</v>
      </c>
      <c r="M19" s="120">
        <f ca="1">SUMIF('Plano de Contas e De-Para'!$C$1:$O$86,$A19,'Plano de Contas e De-Para'!M$1:M$86)</f>
        <v>0</v>
      </c>
      <c r="N19" s="120">
        <f ca="1">SUMIF('Plano de Contas e De-Para'!$C$1:$O$86,$A19,'Plano de Contas e De-Para'!N$1:N$86)</f>
        <v>0</v>
      </c>
      <c r="O19" s="120">
        <f ca="1">SUMIF('Plano de Contas e De-Para'!$C$1:$O$86,$A19,'Plano de Contas e De-Para'!O$1:O$86)</f>
        <v>0</v>
      </c>
      <c r="P19" s="127">
        <f ca="1">SUM(Tabela10[[#This Row],['#N/D]:['#N/D12]])</f>
        <v>0</v>
      </c>
    </row>
    <row r="20" spans="1:16" s="121" customFormat="1" x14ac:dyDescent="0.2">
      <c r="A20" s="118" t="s">
        <v>291</v>
      </c>
      <c r="B20" s="119" t="s">
        <v>202</v>
      </c>
      <c r="C20" s="119" t="s">
        <v>210</v>
      </c>
      <c r="D20" s="120">
        <f ca="1">SUMIF('Plano de Contas e De-Para'!$C$1:$O$86,$A20,'Plano de Contas e De-Para'!D$1:D$86)</f>
        <v>0</v>
      </c>
      <c r="E20" s="120">
        <f ca="1">SUMIF('Plano de Contas e De-Para'!$C$1:$O$86,$A20,'Plano de Contas e De-Para'!E$1:E$86)</f>
        <v>0</v>
      </c>
      <c r="F20" s="120">
        <f ca="1">SUMIF('Plano de Contas e De-Para'!$C$1:$O$86,$A20,'Plano de Contas e De-Para'!F$1:F$86)</f>
        <v>0</v>
      </c>
      <c r="G20" s="120">
        <f ca="1">SUMIF('Plano de Contas e De-Para'!$C$1:$O$86,$A20,'Plano de Contas e De-Para'!G$1:G$86)</f>
        <v>0</v>
      </c>
      <c r="H20" s="120">
        <f ca="1">SUMIF('Plano de Contas e De-Para'!$C$1:$O$86,$A20,'Plano de Contas e De-Para'!H$1:H$86)</f>
        <v>0</v>
      </c>
      <c r="I20" s="120">
        <f ca="1">SUMIF('Plano de Contas e De-Para'!$C$1:$O$86,$A20,'Plano de Contas e De-Para'!I$1:I$86)</f>
        <v>0</v>
      </c>
      <c r="J20" s="120">
        <f ca="1">SUMIF('Plano de Contas e De-Para'!$C$1:$O$86,$A20,'Plano de Contas e De-Para'!J$1:J$86)</f>
        <v>0</v>
      </c>
      <c r="K20" s="120">
        <f ca="1">SUMIF('Plano de Contas e De-Para'!$C$1:$O$86,$A20,'Plano de Contas e De-Para'!K$1:K$86)</f>
        <v>0</v>
      </c>
      <c r="L20" s="120">
        <f ca="1">SUMIF('Plano de Contas e De-Para'!$C$1:$O$86,$A20,'Plano de Contas e De-Para'!L$1:L$86)</f>
        <v>0</v>
      </c>
      <c r="M20" s="120">
        <f ca="1">SUMIF('Plano de Contas e De-Para'!$C$1:$O$86,$A20,'Plano de Contas e De-Para'!M$1:M$86)</f>
        <v>0</v>
      </c>
      <c r="N20" s="120">
        <f ca="1">SUMIF('Plano de Contas e De-Para'!$C$1:$O$86,$A20,'Plano de Contas e De-Para'!N$1:N$86)</f>
        <v>0</v>
      </c>
      <c r="O20" s="120">
        <f ca="1">SUMIF('Plano de Contas e De-Para'!$C$1:$O$86,$A20,'Plano de Contas e De-Para'!O$1:O$86)</f>
        <v>0</v>
      </c>
      <c r="P20" s="127">
        <f ca="1">SUM(Tabela10[[#This Row],['#N/D]:['#N/D12]])</f>
        <v>0</v>
      </c>
    </row>
    <row r="21" spans="1:16" s="121" customFormat="1" x14ac:dyDescent="0.2">
      <c r="A21" s="118" t="s">
        <v>292</v>
      </c>
      <c r="B21" s="119" t="s">
        <v>211</v>
      </c>
      <c r="C21" s="119" t="s">
        <v>205</v>
      </c>
      <c r="D21" s="120">
        <f ca="1">SUMIF('Plano de Contas e De-Para'!$C$1:$O$86,$A21,'Plano de Contas e De-Para'!D$1:D$86)</f>
        <v>0</v>
      </c>
      <c r="E21" s="120">
        <f ca="1">SUMIF('Plano de Contas e De-Para'!$C$1:$O$86,$A21,'Plano de Contas e De-Para'!E$1:E$86)</f>
        <v>0</v>
      </c>
      <c r="F21" s="120">
        <f ca="1">SUMIF('Plano de Contas e De-Para'!$C$1:$O$86,$A21,'Plano de Contas e De-Para'!F$1:F$86)</f>
        <v>0</v>
      </c>
      <c r="G21" s="120">
        <f ca="1">SUMIF('Plano de Contas e De-Para'!$C$1:$O$86,$A21,'Plano de Contas e De-Para'!G$1:G$86)</f>
        <v>0</v>
      </c>
      <c r="H21" s="120">
        <f ca="1">SUMIF('Plano de Contas e De-Para'!$C$1:$O$86,$A21,'Plano de Contas e De-Para'!H$1:H$86)</f>
        <v>0</v>
      </c>
      <c r="I21" s="120">
        <f ca="1">SUMIF('Plano de Contas e De-Para'!$C$1:$O$86,$A21,'Plano de Contas e De-Para'!I$1:I$86)</f>
        <v>0</v>
      </c>
      <c r="J21" s="120">
        <f ca="1">SUMIF('Plano de Contas e De-Para'!$C$1:$O$86,$A21,'Plano de Contas e De-Para'!J$1:J$86)</f>
        <v>0</v>
      </c>
      <c r="K21" s="120">
        <f ca="1">SUMIF('Plano de Contas e De-Para'!$C$1:$O$86,$A21,'Plano de Contas e De-Para'!K$1:K$86)</f>
        <v>0</v>
      </c>
      <c r="L21" s="120">
        <f ca="1">SUMIF('Plano de Contas e De-Para'!$C$1:$O$86,$A21,'Plano de Contas e De-Para'!L$1:L$86)</f>
        <v>0</v>
      </c>
      <c r="M21" s="120">
        <f ca="1">SUMIF('Plano de Contas e De-Para'!$C$1:$O$86,$A21,'Plano de Contas e De-Para'!M$1:M$86)</f>
        <v>0</v>
      </c>
      <c r="N21" s="120">
        <f ca="1">SUMIF('Plano de Contas e De-Para'!$C$1:$O$86,$A21,'Plano de Contas e De-Para'!N$1:N$86)</f>
        <v>0</v>
      </c>
      <c r="O21" s="120">
        <f ca="1">SUMIF('Plano de Contas e De-Para'!$C$1:$O$86,$A21,'Plano de Contas e De-Para'!O$1:O$86)</f>
        <v>0</v>
      </c>
      <c r="P21" s="127">
        <f ca="1">SUM(Tabela10[[#This Row],['#N/D]:['#N/D12]])</f>
        <v>0</v>
      </c>
    </row>
    <row r="22" spans="1:16" s="121" customFormat="1" x14ac:dyDescent="0.2">
      <c r="A22" s="118" t="s">
        <v>293</v>
      </c>
      <c r="B22" s="119" t="s">
        <v>211</v>
      </c>
      <c r="C22" s="119" t="s">
        <v>206</v>
      </c>
      <c r="D22" s="120">
        <f ca="1">SUMIF('Plano de Contas e De-Para'!$C$1:$O$86,$A22,'Plano de Contas e De-Para'!D$1:D$86)</f>
        <v>0</v>
      </c>
      <c r="E22" s="120">
        <f ca="1">SUMIF('Plano de Contas e De-Para'!$C$1:$O$86,$A22,'Plano de Contas e De-Para'!E$1:E$86)</f>
        <v>0</v>
      </c>
      <c r="F22" s="120">
        <f ca="1">SUMIF('Plano de Contas e De-Para'!$C$1:$O$86,$A22,'Plano de Contas e De-Para'!F$1:F$86)</f>
        <v>0</v>
      </c>
      <c r="G22" s="120">
        <f ca="1">SUMIF('Plano de Contas e De-Para'!$C$1:$O$86,$A22,'Plano de Contas e De-Para'!G$1:G$86)</f>
        <v>0</v>
      </c>
      <c r="H22" s="120">
        <f ca="1">SUMIF('Plano de Contas e De-Para'!$C$1:$O$86,$A22,'Plano de Contas e De-Para'!H$1:H$86)</f>
        <v>0</v>
      </c>
      <c r="I22" s="120">
        <f ca="1">SUMIF('Plano de Contas e De-Para'!$C$1:$O$86,$A22,'Plano de Contas e De-Para'!I$1:I$86)</f>
        <v>0</v>
      </c>
      <c r="J22" s="120">
        <f ca="1">SUMIF('Plano de Contas e De-Para'!$C$1:$O$86,$A22,'Plano de Contas e De-Para'!J$1:J$86)</f>
        <v>0</v>
      </c>
      <c r="K22" s="120">
        <f ca="1">SUMIF('Plano de Contas e De-Para'!$C$1:$O$86,$A22,'Plano de Contas e De-Para'!K$1:K$86)</f>
        <v>0</v>
      </c>
      <c r="L22" s="120">
        <f ca="1">SUMIF('Plano de Contas e De-Para'!$C$1:$O$86,$A22,'Plano de Contas e De-Para'!L$1:L$86)</f>
        <v>0</v>
      </c>
      <c r="M22" s="120">
        <f ca="1">SUMIF('Plano de Contas e De-Para'!$C$1:$O$86,$A22,'Plano de Contas e De-Para'!M$1:M$86)</f>
        <v>0</v>
      </c>
      <c r="N22" s="120">
        <f ca="1">SUMIF('Plano de Contas e De-Para'!$C$1:$O$86,$A22,'Plano de Contas e De-Para'!N$1:N$86)</f>
        <v>0</v>
      </c>
      <c r="O22" s="120">
        <f ca="1">SUMIF('Plano de Contas e De-Para'!$C$1:$O$86,$A22,'Plano de Contas e De-Para'!O$1:O$86)</f>
        <v>0</v>
      </c>
      <c r="P22" s="127">
        <f ca="1">SUM(Tabela10[[#This Row],['#N/D]:['#N/D12]])</f>
        <v>0</v>
      </c>
    </row>
    <row r="23" spans="1:16" s="121" customFormat="1" x14ac:dyDescent="0.2">
      <c r="A23" s="118" t="s">
        <v>294</v>
      </c>
      <c r="B23" s="119" t="s">
        <v>211</v>
      </c>
      <c r="C23" s="119" t="s">
        <v>212</v>
      </c>
      <c r="D23" s="120">
        <f ca="1">SUMIF('Plano de Contas e De-Para'!$C$1:$O$86,$A23,'Plano de Contas e De-Para'!D$1:D$86)</f>
        <v>0</v>
      </c>
      <c r="E23" s="120">
        <f ca="1">SUMIF('Plano de Contas e De-Para'!$C$1:$O$86,$A23,'Plano de Contas e De-Para'!E$1:E$86)</f>
        <v>0</v>
      </c>
      <c r="F23" s="120">
        <f ca="1">SUMIF('Plano de Contas e De-Para'!$C$1:$O$86,$A23,'Plano de Contas e De-Para'!F$1:F$86)</f>
        <v>0</v>
      </c>
      <c r="G23" s="120">
        <f ca="1">SUMIF('Plano de Contas e De-Para'!$C$1:$O$86,$A23,'Plano de Contas e De-Para'!G$1:G$86)</f>
        <v>0</v>
      </c>
      <c r="H23" s="120">
        <f ca="1">SUMIF('Plano de Contas e De-Para'!$C$1:$O$86,$A23,'Plano de Contas e De-Para'!H$1:H$86)</f>
        <v>0</v>
      </c>
      <c r="I23" s="120">
        <f ca="1">SUMIF('Plano de Contas e De-Para'!$C$1:$O$86,$A23,'Plano de Contas e De-Para'!I$1:I$86)</f>
        <v>0</v>
      </c>
      <c r="J23" s="120">
        <f ca="1">SUMIF('Plano de Contas e De-Para'!$C$1:$O$86,$A23,'Plano de Contas e De-Para'!J$1:J$86)</f>
        <v>0</v>
      </c>
      <c r="K23" s="120">
        <f ca="1">SUMIF('Plano de Contas e De-Para'!$C$1:$O$86,$A23,'Plano de Contas e De-Para'!K$1:K$86)</f>
        <v>0</v>
      </c>
      <c r="L23" s="120">
        <f ca="1">SUMIF('Plano de Contas e De-Para'!$C$1:$O$86,$A23,'Plano de Contas e De-Para'!L$1:L$86)</f>
        <v>0</v>
      </c>
      <c r="M23" s="120">
        <f ca="1">SUMIF('Plano de Contas e De-Para'!$C$1:$O$86,$A23,'Plano de Contas e De-Para'!M$1:M$86)</f>
        <v>0</v>
      </c>
      <c r="N23" s="120">
        <f ca="1">SUMIF('Plano de Contas e De-Para'!$C$1:$O$86,$A23,'Plano de Contas e De-Para'!N$1:N$86)</f>
        <v>0</v>
      </c>
      <c r="O23" s="120">
        <f ca="1">SUMIF('Plano de Contas e De-Para'!$C$1:$O$86,$A23,'Plano de Contas e De-Para'!O$1:O$86)</f>
        <v>0</v>
      </c>
      <c r="P23" s="127">
        <f ca="1">SUM(Tabela10[[#This Row],['#N/D]:['#N/D12]])</f>
        <v>0</v>
      </c>
    </row>
    <row r="24" spans="1:16" s="121" customFormat="1" x14ac:dyDescent="0.2">
      <c r="A24" s="118" t="s">
        <v>295</v>
      </c>
      <c r="B24" s="119" t="s">
        <v>211</v>
      </c>
      <c r="C24" s="119" t="s">
        <v>210</v>
      </c>
      <c r="D24" s="120">
        <f ca="1">SUMIF('Plano de Contas e De-Para'!$C$1:$O$86,$A24,'Plano de Contas e De-Para'!D$1:D$86)</f>
        <v>0</v>
      </c>
      <c r="E24" s="120">
        <f ca="1">SUMIF('Plano de Contas e De-Para'!$C$1:$O$86,$A24,'Plano de Contas e De-Para'!E$1:E$86)</f>
        <v>0</v>
      </c>
      <c r="F24" s="120">
        <f ca="1">SUMIF('Plano de Contas e De-Para'!$C$1:$O$86,$A24,'Plano de Contas e De-Para'!F$1:F$86)</f>
        <v>0</v>
      </c>
      <c r="G24" s="120">
        <f ca="1">SUMIF('Plano de Contas e De-Para'!$C$1:$O$86,$A24,'Plano de Contas e De-Para'!G$1:G$86)</f>
        <v>0</v>
      </c>
      <c r="H24" s="120">
        <f ca="1">SUMIF('Plano de Contas e De-Para'!$C$1:$O$86,$A24,'Plano de Contas e De-Para'!H$1:H$86)</f>
        <v>0</v>
      </c>
      <c r="I24" s="120">
        <f ca="1">SUMIF('Plano de Contas e De-Para'!$C$1:$O$86,$A24,'Plano de Contas e De-Para'!I$1:I$86)</f>
        <v>0</v>
      </c>
      <c r="J24" s="120">
        <f ca="1">SUMIF('Plano de Contas e De-Para'!$C$1:$O$86,$A24,'Plano de Contas e De-Para'!J$1:J$86)</f>
        <v>0</v>
      </c>
      <c r="K24" s="120">
        <f ca="1">SUMIF('Plano de Contas e De-Para'!$C$1:$O$86,$A24,'Plano de Contas e De-Para'!K$1:K$86)</f>
        <v>0</v>
      </c>
      <c r="L24" s="120">
        <f ca="1">SUMIF('Plano de Contas e De-Para'!$C$1:$O$86,$A24,'Plano de Contas e De-Para'!L$1:L$86)</f>
        <v>0</v>
      </c>
      <c r="M24" s="120">
        <f ca="1">SUMIF('Plano de Contas e De-Para'!$C$1:$O$86,$A24,'Plano de Contas e De-Para'!M$1:M$86)</f>
        <v>0</v>
      </c>
      <c r="N24" s="120">
        <f ca="1">SUMIF('Plano de Contas e De-Para'!$C$1:$O$86,$A24,'Plano de Contas e De-Para'!N$1:N$86)</f>
        <v>0</v>
      </c>
      <c r="O24" s="120">
        <f ca="1">SUMIF('Plano de Contas e De-Para'!$C$1:$O$86,$A24,'Plano de Contas e De-Para'!O$1:O$86)</f>
        <v>0</v>
      </c>
      <c r="P24" s="127">
        <f ca="1">SUM(Tabela10[[#This Row],['#N/D]:['#N/D12]])</f>
        <v>0</v>
      </c>
    </row>
    <row r="25" spans="1:16" s="121" customFormat="1" x14ac:dyDescent="0.2">
      <c r="A25" s="118" t="s">
        <v>296</v>
      </c>
      <c r="B25" s="119" t="s">
        <v>213</v>
      </c>
      <c r="C25" s="119" t="s">
        <v>214</v>
      </c>
      <c r="D25" s="120">
        <f ca="1">SUMIF('Plano de Contas e De-Para'!$C$1:$O$86,$A25,'Plano de Contas e De-Para'!D$1:D$86)</f>
        <v>0</v>
      </c>
      <c r="E25" s="120">
        <f ca="1">SUMIF('Plano de Contas e De-Para'!$C$1:$O$86,$A25,'Plano de Contas e De-Para'!E$1:E$86)</f>
        <v>0</v>
      </c>
      <c r="F25" s="120">
        <f ca="1">SUMIF('Plano de Contas e De-Para'!$C$1:$O$86,$A25,'Plano de Contas e De-Para'!F$1:F$86)</f>
        <v>0</v>
      </c>
      <c r="G25" s="120">
        <f ca="1">SUMIF('Plano de Contas e De-Para'!$C$1:$O$86,$A25,'Plano de Contas e De-Para'!G$1:G$86)</f>
        <v>0</v>
      </c>
      <c r="H25" s="120">
        <f ca="1">SUMIF('Plano de Contas e De-Para'!$C$1:$O$86,$A25,'Plano de Contas e De-Para'!H$1:H$86)</f>
        <v>0</v>
      </c>
      <c r="I25" s="120">
        <f ca="1">SUMIF('Plano de Contas e De-Para'!$C$1:$O$86,$A25,'Plano de Contas e De-Para'!I$1:I$86)</f>
        <v>0</v>
      </c>
      <c r="J25" s="120">
        <f ca="1">SUMIF('Plano de Contas e De-Para'!$C$1:$O$86,$A25,'Plano de Contas e De-Para'!J$1:J$86)</f>
        <v>0</v>
      </c>
      <c r="K25" s="120">
        <f ca="1">SUMIF('Plano de Contas e De-Para'!$C$1:$O$86,$A25,'Plano de Contas e De-Para'!K$1:K$86)</f>
        <v>0</v>
      </c>
      <c r="L25" s="120">
        <f ca="1">SUMIF('Plano de Contas e De-Para'!$C$1:$O$86,$A25,'Plano de Contas e De-Para'!L$1:L$86)</f>
        <v>0</v>
      </c>
      <c r="M25" s="120">
        <f ca="1">SUMIF('Plano de Contas e De-Para'!$C$1:$O$86,$A25,'Plano de Contas e De-Para'!M$1:M$86)</f>
        <v>0</v>
      </c>
      <c r="N25" s="120">
        <f ca="1">SUMIF('Plano de Contas e De-Para'!$C$1:$O$86,$A25,'Plano de Contas e De-Para'!N$1:N$86)</f>
        <v>0</v>
      </c>
      <c r="O25" s="120">
        <f ca="1">SUMIF('Plano de Contas e De-Para'!$C$1:$O$86,$A25,'Plano de Contas e De-Para'!O$1:O$86)</f>
        <v>0</v>
      </c>
      <c r="P25" s="127">
        <f ca="1">SUM(Tabela10[[#This Row],['#N/D]:['#N/D12]])</f>
        <v>0</v>
      </c>
    </row>
    <row r="26" spans="1:16" s="121" customFormat="1" x14ac:dyDescent="0.2">
      <c r="A26" s="118" t="s">
        <v>297</v>
      </c>
      <c r="B26" s="119" t="s">
        <v>213</v>
      </c>
      <c r="C26" s="119" t="s">
        <v>215</v>
      </c>
      <c r="D26" s="120">
        <f ca="1">SUMIF('Plano de Contas e De-Para'!$C$1:$O$86,$A26,'Plano de Contas e De-Para'!D$1:D$86)</f>
        <v>0</v>
      </c>
      <c r="E26" s="120">
        <f ca="1">SUMIF('Plano de Contas e De-Para'!$C$1:$O$86,$A26,'Plano de Contas e De-Para'!E$1:E$86)</f>
        <v>0</v>
      </c>
      <c r="F26" s="120">
        <f ca="1">SUMIF('Plano de Contas e De-Para'!$C$1:$O$86,$A26,'Plano de Contas e De-Para'!F$1:F$86)</f>
        <v>0</v>
      </c>
      <c r="G26" s="120">
        <f ca="1">SUMIF('Plano de Contas e De-Para'!$C$1:$O$86,$A26,'Plano de Contas e De-Para'!G$1:G$86)</f>
        <v>0</v>
      </c>
      <c r="H26" s="120">
        <f ca="1">SUMIF('Plano de Contas e De-Para'!$C$1:$O$86,$A26,'Plano de Contas e De-Para'!H$1:H$86)</f>
        <v>0</v>
      </c>
      <c r="I26" s="120">
        <f ca="1">SUMIF('Plano de Contas e De-Para'!$C$1:$O$86,$A26,'Plano de Contas e De-Para'!I$1:I$86)</f>
        <v>0</v>
      </c>
      <c r="J26" s="120">
        <f ca="1">SUMIF('Plano de Contas e De-Para'!$C$1:$O$86,$A26,'Plano de Contas e De-Para'!J$1:J$86)</f>
        <v>0</v>
      </c>
      <c r="K26" s="120">
        <f ca="1">SUMIF('Plano de Contas e De-Para'!$C$1:$O$86,$A26,'Plano de Contas e De-Para'!K$1:K$86)</f>
        <v>0</v>
      </c>
      <c r="L26" s="120">
        <f ca="1">SUMIF('Plano de Contas e De-Para'!$C$1:$O$86,$A26,'Plano de Contas e De-Para'!L$1:L$86)</f>
        <v>0</v>
      </c>
      <c r="M26" s="120">
        <f ca="1">SUMIF('Plano de Contas e De-Para'!$C$1:$O$86,$A26,'Plano de Contas e De-Para'!M$1:M$86)</f>
        <v>0</v>
      </c>
      <c r="N26" s="120">
        <f ca="1">SUMIF('Plano de Contas e De-Para'!$C$1:$O$86,$A26,'Plano de Contas e De-Para'!N$1:N$86)</f>
        <v>0</v>
      </c>
      <c r="O26" s="120">
        <f ca="1">SUMIF('Plano de Contas e De-Para'!$C$1:$O$86,$A26,'Plano de Contas e De-Para'!O$1:O$86)</f>
        <v>0</v>
      </c>
      <c r="P26" s="127">
        <f ca="1">SUM(Tabela10[[#This Row],['#N/D]:['#N/D12]])</f>
        <v>0</v>
      </c>
    </row>
    <row r="27" spans="1:16" s="121" customFormat="1" x14ac:dyDescent="0.2">
      <c r="A27" s="118" t="s">
        <v>298</v>
      </c>
      <c r="B27" s="119" t="s">
        <v>213</v>
      </c>
      <c r="C27" s="119" t="s">
        <v>216</v>
      </c>
      <c r="D27" s="120">
        <f ca="1">SUMIF('Plano de Contas e De-Para'!$C$1:$O$86,$A27,'Plano de Contas e De-Para'!D$1:D$86)</f>
        <v>0</v>
      </c>
      <c r="E27" s="120">
        <f ca="1">SUMIF('Plano de Contas e De-Para'!$C$1:$O$86,$A27,'Plano de Contas e De-Para'!E$1:E$86)</f>
        <v>0</v>
      </c>
      <c r="F27" s="120">
        <f ca="1">SUMIF('Plano de Contas e De-Para'!$C$1:$O$86,$A27,'Plano de Contas e De-Para'!F$1:F$86)</f>
        <v>0</v>
      </c>
      <c r="G27" s="120">
        <f ca="1">SUMIF('Plano de Contas e De-Para'!$C$1:$O$86,$A27,'Plano de Contas e De-Para'!G$1:G$86)</f>
        <v>0</v>
      </c>
      <c r="H27" s="120">
        <f ca="1">SUMIF('Plano de Contas e De-Para'!$C$1:$O$86,$A27,'Plano de Contas e De-Para'!H$1:H$86)</f>
        <v>0</v>
      </c>
      <c r="I27" s="120">
        <f ca="1">SUMIF('Plano de Contas e De-Para'!$C$1:$O$86,$A27,'Plano de Contas e De-Para'!I$1:I$86)</f>
        <v>0</v>
      </c>
      <c r="J27" s="120">
        <f ca="1">SUMIF('Plano de Contas e De-Para'!$C$1:$O$86,$A27,'Plano de Contas e De-Para'!J$1:J$86)</f>
        <v>0</v>
      </c>
      <c r="K27" s="120">
        <f ca="1">SUMIF('Plano de Contas e De-Para'!$C$1:$O$86,$A27,'Plano de Contas e De-Para'!K$1:K$86)</f>
        <v>0</v>
      </c>
      <c r="L27" s="120">
        <f ca="1">SUMIF('Plano de Contas e De-Para'!$C$1:$O$86,$A27,'Plano de Contas e De-Para'!L$1:L$86)</f>
        <v>0</v>
      </c>
      <c r="M27" s="120">
        <f ca="1">SUMIF('Plano de Contas e De-Para'!$C$1:$O$86,$A27,'Plano de Contas e De-Para'!M$1:M$86)</f>
        <v>0</v>
      </c>
      <c r="N27" s="120">
        <f ca="1">SUMIF('Plano de Contas e De-Para'!$C$1:$O$86,$A27,'Plano de Contas e De-Para'!N$1:N$86)</f>
        <v>0</v>
      </c>
      <c r="O27" s="120">
        <f ca="1">SUMIF('Plano de Contas e De-Para'!$C$1:$O$86,$A27,'Plano de Contas e De-Para'!O$1:O$86)</f>
        <v>0</v>
      </c>
      <c r="P27" s="127">
        <f ca="1">SUM(Tabela10[[#This Row],['#N/D]:['#N/D12]])</f>
        <v>0</v>
      </c>
    </row>
    <row r="28" spans="1:16" s="121" customFormat="1" x14ac:dyDescent="0.2">
      <c r="A28" s="118" t="s">
        <v>299</v>
      </c>
      <c r="B28" s="119" t="s">
        <v>217</v>
      </c>
      <c r="C28" s="119" t="s">
        <v>217</v>
      </c>
      <c r="D28" s="120">
        <f ca="1">SUMIF('Plano de Contas e De-Para'!$C$1:$O$86,$A28,'Plano de Contas e De-Para'!D$1:D$86)</f>
        <v>0</v>
      </c>
      <c r="E28" s="120">
        <f ca="1">SUMIF('Plano de Contas e De-Para'!$C$1:$O$86,$A28,'Plano de Contas e De-Para'!E$1:E$86)</f>
        <v>0</v>
      </c>
      <c r="F28" s="120">
        <f ca="1">SUMIF('Plano de Contas e De-Para'!$C$1:$O$86,$A28,'Plano de Contas e De-Para'!F$1:F$86)</f>
        <v>0</v>
      </c>
      <c r="G28" s="120">
        <f ca="1">SUMIF('Plano de Contas e De-Para'!$C$1:$O$86,$A28,'Plano de Contas e De-Para'!G$1:G$86)</f>
        <v>0</v>
      </c>
      <c r="H28" s="120">
        <f ca="1">SUMIF('Plano de Contas e De-Para'!$C$1:$O$86,$A28,'Plano de Contas e De-Para'!H$1:H$86)</f>
        <v>0</v>
      </c>
      <c r="I28" s="120">
        <f ca="1">SUMIF('Plano de Contas e De-Para'!$C$1:$O$86,$A28,'Plano de Contas e De-Para'!I$1:I$86)</f>
        <v>0</v>
      </c>
      <c r="J28" s="120">
        <f ca="1">SUMIF('Plano de Contas e De-Para'!$C$1:$O$86,$A28,'Plano de Contas e De-Para'!J$1:J$86)</f>
        <v>0</v>
      </c>
      <c r="K28" s="120">
        <f ca="1">SUMIF('Plano de Contas e De-Para'!$C$1:$O$86,$A28,'Plano de Contas e De-Para'!K$1:K$86)</f>
        <v>0</v>
      </c>
      <c r="L28" s="120">
        <f ca="1">SUMIF('Plano de Contas e De-Para'!$C$1:$O$86,$A28,'Plano de Contas e De-Para'!L$1:L$86)</f>
        <v>0</v>
      </c>
      <c r="M28" s="120">
        <f ca="1">SUMIF('Plano de Contas e De-Para'!$C$1:$O$86,$A28,'Plano de Contas e De-Para'!M$1:M$86)</f>
        <v>0</v>
      </c>
      <c r="N28" s="120">
        <f ca="1">SUMIF('Plano de Contas e De-Para'!$C$1:$O$86,$A28,'Plano de Contas e De-Para'!N$1:N$86)</f>
        <v>0</v>
      </c>
      <c r="O28" s="120">
        <f ca="1">SUMIF('Plano de Contas e De-Para'!$C$1:$O$86,$A28,'Plano de Contas e De-Para'!O$1:O$86)</f>
        <v>0</v>
      </c>
      <c r="P28" s="127">
        <f ca="1">SUM(Tabela10[[#This Row],['#N/D]:['#N/D12]])</f>
        <v>0</v>
      </c>
    </row>
    <row r="29" spans="1:16" s="121" customFormat="1" x14ac:dyDescent="0.2">
      <c r="A29" s="118" t="s">
        <v>300</v>
      </c>
      <c r="B29" s="119" t="s">
        <v>218</v>
      </c>
      <c r="C29" s="119" t="s">
        <v>218</v>
      </c>
      <c r="D29" s="120">
        <f ca="1">SUMIF('Plano de Contas e De-Para'!$C$1:$O$86,$A29,'Plano de Contas e De-Para'!D$1:D$86)</f>
        <v>0</v>
      </c>
      <c r="E29" s="120">
        <f ca="1">SUMIF('Plano de Contas e De-Para'!$C$1:$O$86,$A29,'Plano de Contas e De-Para'!E$1:E$86)</f>
        <v>0</v>
      </c>
      <c r="F29" s="120">
        <f ca="1">SUMIF('Plano de Contas e De-Para'!$C$1:$O$86,$A29,'Plano de Contas e De-Para'!F$1:F$86)</f>
        <v>0</v>
      </c>
      <c r="G29" s="120">
        <f ca="1">SUMIF('Plano de Contas e De-Para'!$C$1:$O$86,$A29,'Plano de Contas e De-Para'!G$1:G$86)</f>
        <v>0</v>
      </c>
      <c r="H29" s="120">
        <f ca="1">SUMIF('Plano de Contas e De-Para'!$C$1:$O$86,$A29,'Plano de Contas e De-Para'!H$1:H$86)</f>
        <v>0</v>
      </c>
      <c r="I29" s="120">
        <f ca="1">SUMIF('Plano de Contas e De-Para'!$C$1:$O$86,$A29,'Plano de Contas e De-Para'!I$1:I$86)</f>
        <v>0</v>
      </c>
      <c r="J29" s="120">
        <f ca="1">SUMIF('Plano de Contas e De-Para'!$C$1:$O$86,$A29,'Plano de Contas e De-Para'!J$1:J$86)</f>
        <v>0</v>
      </c>
      <c r="K29" s="120">
        <f ca="1">SUMIF('Plano de Contas e De-Para'!$C$1:$O$86,$A29,'Plano de Contas e De-Para'!K$1:K$86)</f>
        <v>0</v>
      </c>
      <c r="L29" s="120">
        <f ca="1">SUMIF('Plano de Contas e De-Para'!$C$1:$O$86,$A29,'Plano de Contas e De-Para'!L$1:L$86)</f>
        <v>0</v>
      </c>
      <c r="M29" s="120">
        <f ca="1">SUMIF('Plano de Contas e De-Para'!$C$1:$O$86,$A29,'Plano de Contas e De-Para'!M$1:M$86)</f>
        <v>0</v>
      </c>
      <c r="N29" s="120">
        <f ca="1">SUMIF('Plano de Contas e De-Para'!$C$1:$O$86,$A29,'Plano de Contas e De-Para'!N$1:N$86)</f>
        <v>0</v>
      </c>
      <c r="O29" s="120">
        <f ca="1">SUMIF('Plano de Contas e De-Para'!$C$1:$O$86,$A29,'Plano de Contas e De-Para'!O$1:O$86)</f>
        <v>0</v>
      </c>
      <c r="P29" s="127">
        <f ca="1">SUM(Tabela10[[#This Row],['#N/D]:['#N/D12]])</f>
        <v>0</v>
      </c>
    </row>
    <row r="30" spans="1:16" s="121" customFormat="1" x14ac:dyDescent="0.2">
      <c r="A30" s="118" t="s">
        <v>321</v>
      </c>
      <c r="B30" s="119" t="s">
        <v>237</v>
      </c>
      <c r="C30" s="119" t="s">
        <v>238</v>
      </c>
      <c r="D30" s="120">
        <f ca="1">SUMIF('Plano de Contas e De-Para'!$C$1:$O$86,$A30,'Plano de Contas e De-Para'!D$1:D$86)</f>
        <v>0</v>
      </c>
      <c r="E30" s="120">
        <f ca="1">SUMIF('Plano de Contas e De-Para'!$C$1:$O$86,$A30,'Plano de Contas e De-Para'!E$1:E$86)</f>
        <v>0</v>
      </c>
      <c r="F30" s="120">
        <f ca="1">SUMIF('Plano de Contas e De-Para'!$C$1:$O$86,$A30,'Plano de Contas e De-Para'!F$1:F$86)</f>
        <v>0</v>
      </c>
      <c r="G30" s="120">
        <f ca="1">SUMIF('Plano de Contas e De-Para'!$C$1:$O$86,$A30,'Plano de Contas e De-Para'!G$1:G$86)</f>
        <v>0</v>
      </c>
      <c r="H30" s="120">
        <f ca="1">SUMIF('Plano de Contas e De-Para'!$C$1:$O$86,$A30,'Plano de Contas e De-Para'!H$1:H$86)</f>
        <v>0</v>
      </c>
      <c r="I30" s="120">
        <f ca="1">SUMIF('Plano de Contas e De-Para'!$C$1:$O$86,$A30,'Plano de Contas e De-Para'!I$1:I$86)</f>
        <v>0</v>
      </c>
      <c r="J30" s="120">
        <f ca="1">SUMIF('Plano de Contas e De-Para'!$C$1:$O$86,$A30,'Plano de Contas e De-Para'!J$1:J$86)</f>
        <v>0</v>
      </c>
      <c r="K30" s="120">
        <f ca="1">SUMIF('Plano de Contas e De-Para'!$C$1:$O$86,$A30,'Plano de Contas e De-Para'!K$1:K$86)</f>
        <v>0</v>
      </c>
      <c r="L30" s="120">
        <f ca="1">SUMIF('Plano de Contas e De-Para'!$C$1:$O$86,$A30,'Plano de Contas e De-Para'!L$1:L$86)</f>
        <v>0</v>
      </c>
      <c r="M30" s="120">
        <f ca="1">SUMIF('Plano de Contas e De-Para'!$C$1:$O$86,$A30,'Plano de Contas e De-Para'!M$1:M$86)</f>
        <v>0</v>
      </c>
      <c r="N30" s="120">
        <f ca="1">SUMIF('Plano de Contas e De-Para'!$C$1:$O$86,$A30,'Plano de Contas e De-Para'!N$1:N$86)</f>
        <v>0</v>
      </c>
      <c r="O30" s="120">
        <f ca="1">SUMIF('Plano de Contas e De-Para'!$C$1:$O$86,$A30,'Plano de Contas e De-Para'!O$1:O$86)</f>
        <v>0</v>
      </c>
      <c r="P30" s="127">
        <f ca="1">SUM(Tabela10[[#This Row],['#N/D]:['#N/D12]])</f>
        <v>0</v>
      </c>
    </row>
    <row r="31" spans="1:16" s="121" customFormat="1" x14ac:dyDescent="0.2">
      <c r="A31" s="118" t="s">
        <v>322</v>
      </c>
      <c r="B31" s="119" t="s">
        <v>237</v>
      </c>
      <c r="C31" s="119" t="s">
        <v>239</v>
      </c>
      <c r="D31" s="120">
        <f ca="1">SUMIF('Plano de Contas e De-Para'!$C$1:$O$86,$A31,'Plano de Contas e De-Para'!D$1:D$86)</f>
        <v>0</v>
      </c>
      <c r="E31" s="120">
        <f ca="1">SUMIF('Plano de Contas e De-Para'!$C$1:$O$86,$A31,'Plano de Contas e De-Para'!E$1:E$86)</f>
        <v>0</v>
      </c>
      <c r="F31" s="120">
        <f ca="1">SUMIF('Plano de Contas e De-Para'!$C$1:$O$86,$A31,'Plano de Contas e De-Para'!F$1:F$86)</f>
        <v>0</v>
      </c>
      <c r="G31" s="120">
        <f ca="1">SUMIF('Plano de Contas e De-Para'!$C$1:$O$86,$A31,'Plano de Contas e De-Para'!G$1:G$86)</f>
        <v>0</v>
      </c>
      <c r="H31" s="120">
        <f ca="1">SUMIF('Plano de Contas e De-Para'!$C$1:$O$86,$A31,'Plano de Contas e De-Para'!H$1:H$86)</f>
        <v>0</v>
      </c>
      <c r="I31" s="120">
        <f ca="1">SUMIF('Plano de Contas e De-Para'!$C$1:$O$86,$A31,'Plano de Contas e De-Para'!I$1:I$86)</f>
        <v>0</v>
      </c>
      <c r="J31" s="120">
        <f ca="1">SUMIF('Plano de Contas e De-Para'!$C$1:$O$86,$A31,'Plano de Contas e De-Para'!J$1:J$86)</f>
        <v>0</v>
      </c>
      <c r="K31" s="120">
        <f ca="1">SUMIF('Plano de Contas e De-Para'!$C$1:$O$86,$A31,'Plano de Contas e De-Para'!K$1:K$86)</f>
        <v>0</v>
      </c>
      <c r="L31" s="120">
        <f ca="1">SUMIF('Plano de Contas e De-Para'!$C$1:$O$86,$A31,'Plano de Contas e De-Para'!L$1:L$86)</f>
        <v>0</v>
      </c>
      <c r="M31" s="120">
        <f ca="1">SUMIF('Plano de Contas e De-Para'!$C$1:$O$86,$A31,'Plano de Contas e De-Para'!M$1:M$86)</f>
        <v>0</v>
      </c>
      <c r="N31" s="120">
        <f ca="1">SUMIF('Plano de Contas e De-Para'!$C$1:$O$86,$A31,'Plano de Contas e De-Para'!N$1:N$86)</f>
        <v>0</v>
      </c>
      <c r="O31" s="120">
        <f ca="1">SUMIF('Plano de Contas e De-Para'!$C$1:$O$86,$A31,'Plano de Contas e De-Para'!O$1:O$86)</f>
        <v>0</v>
      </c>
      <c r="P31" s="127">
        <f ca="1">SUM(Tabela10[[#This Row],['#N/D]:['#N/D12]])</f>
        <v>0</v>
      </c>
    </row>
    <row r="32" spans="1:16" s="121" customFormat="1" x14ac:dyDescent="0.2">
      <c r="A32" s="118" t="s">
        <v>323</v>
      </c>
      <c r="B32" s="119" t="s">
        <v>237</v>
      </c>
      <c r="C32" s="119" t="s">
        <v>240</v>
      </c>
      <c r="D32" s="120">
        <f ca="1">SUMIF('Plano de Contas e De-Para'!$C$1:$O$86,$A32,'Plano de Contas e De-Para'!D$1:D$86)</f>
        <v>0</v>
      </c>
      <c r="E32" s="120">
        <f ca="1">SUMIF('Plano de Contas e De-Para'!$C$1:$O$86,$A32,'Plano de Contas e De-Para'!E$1:E$86)</f>
        <v>0</v>
      </c>
      <c r="F32" s="120">
        <f ca="1">SUMIF('Plano de Contas e De-Para'!$C$1:$O$86,$A32,'Plano de Contas e De-Para'!F$1:F$86)</f>
        <v>0</v>
      </c>
      <c r="G32" s="120">
        <f ca="1">SUMIF('Plano de Contas e De-Para'!$C$1:$O$86,$A32,'Plano de Contas e De-Para'!G$1:G$86)</f>
        <v>0</v>
      </c>
      <c r="H32" s="120">
        <f ca="1">SUMIF('Plano de Contas e De-Para'!$C$1:$O$86,$A32,'Plano de Contas e De-Para'!H$1:H$86)</f>
        <v>0</v>
      </c>
      <c r="I32" s="120">
        <f ca="1">SUMIF('Plano de Contas e De-Para'!$C$1:$O$86,$A32,'Plano de Contas e De-Para'!I$1:I$86)</f>
        <v>0</v>
      </c>
      <c r="J32" s="120">
        <f ca="1">SUMIF('Plano de Contas e De-Para'!$C$1:$O$86,$A32,'Plano de Contas e De-Para'!J$1:J$86)</f>
        <v>0</v>
      </c>
      <c r="K32" s="120">
        <f ca="1">SUMIF('Plano de Contas e De-Para'!$C$1:$O$86,$A32,'Plano de Contas e De-Para'!K$1:K$86)</f>
        <v>0</v>
      </c>
      <c r="L32" s="120">
        <f ca="1">SUMIF('Plano de Contas e De-Para'!$C$1:$O$86,$A32,'Plano de Contas e De-Para'!L$1:L$86)</f>
        <v>0</v>
      </c>
      <c r="M32" s="120">
        <f ca="1">SUMIF('Plano de Contas e De-Para'!$C$1:$O$86,$A32,'Plano de Contas e De-Para'!M$1:M$86)</f>
        <v>0</v>
      </c>
      <c r="N32" s="120">
        <f ca="1">SUMIF('Plano de Contas e De-Para'!$C$1:$O$86,$A32,'Plano de Contas e De-Para'!N$1:N$86)</f>
        <v>0</v>
      </c>
      <c r="O32" s="120">
        <f ca="1">SUMIF('Plano de Contas e De-Para'!$C$1:$O$86,$A32,'Plano de Contas e De-Para'!O$1:O$86)</f>
        <v>0</v>
      </c>
      <c r="P32" s="127">
        <f ca="1">SUM(Tabela10[[#This Row],['#N/D]:['#N/D12]])</f>
        <v>0</v>
      </c>
    </row>
    <row r="33" spans="1:16" s="121" customFormat="1" x14ac:dyDescent="0.2">
      <c r="A33" s="118" t="s">
        <v>324</v>
      </c>
      <c r="B33" s="119" t="s">
        <v>237</v>
      </c>
      <c r="C33" s="119" t="s">
        <v>241</v>
      </c>
      <c r="D33" s="120">
        <f ca="1">SUMIF('Plano de Contas e De-Para'!$C$1:$O$86,$A33,'Plano de Contas e De-Para'!D$1:D$86)</f>
        <v>0</v>
      </c>
      <c r="E33" s="120">
        <f ca="1">SUMIF('Plano de Contas e De-Para'!$C$1:$O$86,$A33,'Plano de Contas e De-Para'!E$1:E$86)</f>
        <v>0</v>
      </c>
      <c r="F33" s="120">
        <f ca="1">SUMIF('Plano de Contas e De-Para'!$C$1:$O$86,$A33,'Plano de Contas e De-Para'!F$1:F$86)</f>
        <v>0</v>
      </c>
      <c r="G33" s="120">
        <f ca="1">SUMIF('Plano de Contas e De-Para'!$C$1:$O$86,$A33,'Plano de Contas e De-Para'!G$1:G$86)</f>
        <v>0</v>
      </c>
      <c r="H33" s="120">
        <f ca="1">SUMIF('Plano de Contas e De-Para'!$C$1:$O$86,$A33,'Plano de Contas e De-Para'!H$1:H$86)</f>
        <v>0</v>
      </c>
      <c r="I33" s="120">
        <f ca="1">SUMIF('Plano de Contas e De-Para'!$C$1:$O$86,$A33,'Plano de Contas e De-Para'!I$1:I$86)</f>
        <v>0</v>
      </c>
      <c r="J33" s="120">
        <f ca="1">SUMIF('Plano de Contas e De-Para'!$C$1:$O$86,$A33,'Plano de Contas e De-Para'!J$1:J$86)</f>
        <v>0</v>
      </c>
      <c r="K33" s="120">
        <f ca="1">SUMIF('Plano de Contas e De-Para'!$C$1:$O$86,$A33,'Plano de Contas e De-Para'!K$1:K$86)</f>
        <v>0</v>
      </c>
      <c r="L33" s="120">
        <f ca="1">SUMIF('Plano de Contas e De-Para'!$C$1:$O$86,$A33,'Plano de Contas e De-Para'!L$1:L$86)</f>
        <v>0</v>
      </c>
      <c r="M33" s="120">
        <f ca="1">SUMIF('Plano de Contas e De-Para'!$C$1:$O$86,$A33,'Plano de Contas e De-Para'!M$1:M$86)</f>
        <v>0</v>
      </c>
      <c r="N33" s="120">
        <f ca="1">SUMIF('Plano de Contas e De-Para'!$C$1:$O$86,$A33,'Plano de Contas e De-Para'!N$1:N$86)</f>
        <v>0</v>
      </c>
      <c r="O33" s="120">
        <f ca="1">SUMIF('Plano de Contas e De-Para'!$C$1:$O$86,$A33,'Plano de Contas e De-Para'!O$1:O$86)</f>
        <v>0</v>
      </c>
      <c r="P33" s="127">
        <f ca="1">SUM(Tabela10[[#This Row],['#N/D]:['#N/D12]])</f>
        <v>0</v>
      </c>
    </row>
    <row r="34" spans="1:16" s="121" customFormat="1" x14ac:dyDescent="0.2">
      <c r="A34" s="118" t="s">
        <v>325</v>
      </c>
      <c r="B34" s="119" t="s">
        <v>237</v>
      </c>
      <c r="C34" s="119" t="s">
        <v>242</v>
      </c>
      <c r="D34" s="120">
        <f ca="1">SUMIF('Plano de Contas e De-Para'!$C$1:$O$86,$A34,'Plano de Contas e De-Para'!D$1:D$86)</f>
        <v>0</v>
      </c>
      <c r="E34" s="120">
        <f ca="1">SUMIF('Plano de Contas e De-Para'!$C$1:$O$86,$A34,'Plano de Contas e De-Para'!E$1:E$86)</f>
        <v>0</v>
      </c>
      <c r="F34" s="120">
        <f ca="1">SUMIF('Plano de Contas e De-Para'!$C$1:$O$86,$A34,'Plano de Contas e De-Para'!F$1:F$86)</f>
        <v>0</v>
      </c>
      <c r="G34" s="120">
        <f ca="1">SUMIF('Plano de Contas e De-Para'!$C$1:$O$86,$A34,'Plano de Contas e De-Para'!G$1:G$86)</f>
        <v>0</v>
      </c>
      <c r="H34" s="120">
        <f ca="1">SUMIF('Plano de Contas e De-Para'!$C$1:$O$86,$A34,'Plano de Contas e De-Para'!H$1:H$86)</f>
        <v>0</v>
      </c>
      <c r="I34" s="120">
        <f ca="1">SUMIF('Plano de Contas e De-Para'!$C$1:$O$86,$A34,'Plano de Contas e De-Para'!I$1:I$86)</f>
        <v>0</v>
      </c>
      <c r="J34" s="120">
        <f ca="1">SUMIF('Plano de Contas e De-Para'!$C$1:$O$86,$A34,'Plano de Contas e De-Para'!J$1:J$86)</f>
        <v>0</v>
      </c>
      <c r="K34" s="120">
        <f ca="1">SUMIF('Plano de Contas e De-Para'!$C$1:$O$86,$A34,'Plano de Contas e De-Para'!K$1:K$86)</f>
        <v>0</v>
      </c>
      <c r="L34" s="120">
        <f ca="1">SUMIF('Plano de Contas e De-Para'!$C$1:$O$86,$A34,'Plano de Contas e De-Para'!L$1:L$86)</f>
        <v>0</v>
      </c>
      <c r="M34" s="120">
        <f ca="1">SUMIF('Plano de Contas e De-Para'!$C$1:$O$86,$A34,'Plano de Contas e De-Para'!M$1:M$86)</f>
        <v>0</v>
      </c>
      <c r="N34" s="120">
        <f ca="1">SUMIF('Plano de Contas e De-Para'!$C$1:$O$86,$A34,'Plano de Contas e De-Para'!N$1:N$86)</f>
        <v>0</v>
      </c>
      <c r="O34" s="120">
        <f ca="1">SUMIF('Plano de Contas e De-Para'!$C$1:$O$86,$A34,'Plano de Contas e De-Para'!O$1:O$86)</f>
        <v>0</v>
      </c>
      <c r="P34" s="127">
        <f ca="1">SUM(Tabela10[[#This Row],['#N/D]:['#N/D12]])</f>
        <v>0</v>
      </c>
    </row>
    <row r="35" spans="1:16" s="121" customFormat="1" x14ac:dyDescent="0.2">
      <c r="A35" s="118" t="s">
        <v>326</v>
      </c>
      <c r="B35" s="119" t="s">
        <v>237</v>
      </c>
      <c r="C35" s="119" t="s">
        <v>243</v>
      </c>
      <c r="D35" s="120">
        <f ca="1">SUMIF('Plano de Contas e De-Para'!$C$1:$O$86,$A35,'Plano de Contas e De-Para'!D$1:D$86)</f>
        <v>0</v>
      </c>
      <c r="E35" s="120">
        <f ca="1">SUMIF('Plano de Contas e De-Para'!$C$1:$O$86,$A35,'Plano de Contas e De-Para'!E$1:E$86)</f>
        <v>0</v>
      </c>
      <c r="F35" s="120">
        <f ca="1">SUMIF('Plano de Contas e De-Para'!$C$1:$O$86,$A35,'Plano de Contas e De-Para'!F$1:F$86)</f>
        <v>0</v>
      </c>
      <c r="G35" s="120">
        <f ca="1">SUMIF('Plano de Contas e De-Para'!$C$1:$O$86,$A35,'Plano de Contas e De-Para'!G$1:G$86)</f>
        <v>0</v>
      </c>
      <c r="H35" s="120">
        <f ca="1">SUMIF('Plano de Contas e De-Para'!$C$1:$O$86,$A35,'Plano de Contas e De-Para'!H$1:H$86)</f>
        <v>0</v>
      </c>
      <c r="I35" s="120">
        <f ca="1">SUMIF('Plano de Contas e De-Para'!$C$1:$O$86,$A35,'Plano de Contas e De-Para'!I$1:I$86)</f>
        <v>0</v>
      </c>
      <c r="J35" s="120">
        <f ca="1">SUMIF('Plano de Contas e De-Para'!$C$1:$O$86,$A35,'Plano de Contas e De-Para'!J$1:J$86)</f>
        <v>0</v>
      </c>
      <c r="K35" s="120">
        <f ca="1">SUMIF('Plano de Contas e De-Para'!$C$1:$O$86,$A35,'Plano de Contas e De-Para'!K$1:K$86)</f>
        <v>0</v>
      </c>
      <c r="L35" s="120">
        <f ca="1">SUMIF('Plano de Contas e De-Para'!$C$1:$O$86,$A35,'Plano de Contas e De-Para'!L$1:L$86)</f>
        <v>0</v>
      </c>
      <c r="M35" s="120">
        <f ca="1">SUMIF('Plano de Contas e De-Para'!$C$1:$O$86,$A35,'Plano de Contas e De-Para'!M$1:M$86)</f>
        <v>0</v>
      </c>
      <c r="N35" s="120">
        <f ca="1">SUMIF('Plano de Contas e De-Para'!$C$1:$O$86,$A35,'Plano de Contas e De-Para'!N$1:N$86)</f>
        <v>0</v>
      </c>
      <c r="O35" s="120">
        <f ca="1">SUMIF('Plano de Contas e De-Para'!$C$1:$O$86,$A35,'Plano de Contas e De-Para'!O$1:O$86)</f>
        <v>0</v>
      </c>
      <c r="P35" s="127">
        <f ca="1">SUM(Tabela10[[#This Row],['#N/D]:['#N/D12]])</f>
        <v>0</v>
      </c>
    </row>
    <row r="36" spans="1:16" s="121" customFormat="1" x14ac:dyDescent="0.2">
      <c r="A36" s="118" t="s">
        <v>327</v>
      </c>
      <c r="B36" s="119" t="s">
        <v>237</v>
      </c>
      <c r="C36" s="119" t="s">
        <v>244</v>
      </c>
      <c r="D36" s="120">
        <f ca="1">SUMIF('Plano de Contas e De-Para'!$C$1:$O$86,$A36,'Plano de Contas e De-Para'!D$1:D$86)</f>
        <v>0</v>
      </c>
      <c r="E36" s="120">
        <f ca="1">SUMIF('Plano de Contas e De-Para'!$C$1:$O$86,$A36,'Plano de Contas e De-Para'!E$1:E$86)</f>
        <v>0</v>
      </c>
      <c r="F36" s="120">
        <f ca="1">SUMIF('Plano de Contas e De-Para'!$C$1:$O$86,$A36,'Plano de Contas e De-Para'!F$1:F$86)</f>
        <v>0</v>
      </c>
      <c r="G36" s="120">
        <f ca="1">SUMIF('Plano de Contas e De-Para'!$C$1:$O$86,$A36,'Plano de Contas e De-Para'!G$1:G$86)</f>
        <v>0</v>
      </c>
      <c r="H36" s="120">
        <f ca="1">SUMIF('Plano de Contas e De-Para'!$C$1:$O$86,$A36,'Plano de Contas e De-Para'!H$1:H$86)</f>
        <v>0</v>
      </c>
      <c r="I36" s="120">
        <f ca="1">SUMIF('Plano de Contas e De-Para'!$C$1:$O$86,$A36,'Plano de Contas e De-Para'!I$1:I$86)</f>
        <v>0</v>
      </c>
      <c r="J36" s="120">
        <f ca="1">SUMIF('Plano de Contas e De-Para'!$C$1:$O$86,$A36,'Plano de Contas e De-Para'!J$1:J$86)</f>
        <v>0</v>
      </c>
      <c r="K36" s="120">
        <f ca="1">SUMIF('Plano de Contas e De-Para'!$C$1:$O$86,$A36,'Plano de Contas e De-Para'!K$1:K$86)</f>
        <v>0</v>
      </c>
      <c r="L36" s="120">
        <f ca="1">SUMIF('Plano de Contas e De-Para'!$C$1:$O$86,$A36,'Plano de Contas e De-Para'!L$1:L$86)</f>
        <v>0</v>
      </c>
      <c r="M36" s="120">
        <f ca="1">SUMIF('Plano de Contas e De-Para'!$C$1:$O$86,$A36,'Plano de Contas e De-Para'!M$1:M$86)</f>
        <v>0</v>
      </c>
      <c r="N36" s="120">
        <f ca="1">SUMIF('Plano de Contas e De-Para'!$C$1:$O$86,$A36,'Plano de Contas e De-Para'!N$1:N$86)</f>
        <v>0</v>
      </c>
      <c r="O36" s="120">
        <f ca="1">SUMIF('Plano de Contas e De-Para'!$C$1:$O$86,$A36,'Plano de Contas e De-Para'!O$1:O$86)</f>
        <v>0</v>
      </c>
      <c r="P36" s="127">
        <f ca="1">SUM(Tabela10[[#This Row],['#N/D]:['#N/D12]])</f>
        <v>0</v>
      </c>
    </row>
    <row r="37" spans="1:16" s="121" customFormat="1" x14ac:dyDescent="0.2">
      <c r="A37" s="118" t="s">
        <v>328</v>
      </c>
      <c r="B37" s="119" t="s">
        <v>237</v>
      </c>
      <c r="C37" s="119" t="s">
        <v>245</v>
      </c>
      <c r="D37" s="120">
        <f ca="1">SUMIF('Plano de Contas e De-Para'!$C$1:$O$86,$A37,'Plano de Contas e De-Para'!D$1:D$86)</f>
        <v>0</v>
      </c>
      <c r="E37" s="120">
        <f ca="1">SUMIF('Plano de Contas e De-Para'!$C$1:$O$86,$A37,'Plano de Contas e De-Para'!E$1:E$86)</f>
        <v>0</v>
      </c>
      <c r="F37" s="120">
        <f ca="1">SUMIF('Plano de Contas e De-Para'!$C$1:$O$86,$A37,'Plano de Contas e De-Para'!F$1:F$86)</f>
        <v>0</v>
      </c>
      <c r="G37" s="120">
        <f ca="1">SUMIF('Plano de Contas e De-Para'!$C$1:$O$86,$A37,'Plano de Contas e De-Para'!G$1:G$86)</f>
        <v>0</v>
      </c>
      <c r="H37" s="120">
        <f ca="1">SUMIF('Plano de Contas e De-Para'!$C$1:$O$86,$A37,'Plano de Contas e De-Para'!H$1:H$86)</f>
        <v>0</v>
      </c>
      <c r="I37" s="120">
        <f ca="1">SUMIF('Plano de Contas e De-Para'!$C$1:$O$86,$A37,'Plano de Contas e De-Para'!I$1:I$86)</f>
        <v>0</v>
      </c>
      <c r="J37" s="120">
        <f ca="1">SUMIF('Plano de Contas e De-Para'!$C$1:$O$86,$A37,'Plano de Contas e De-Para'!J$1:J$86)</f>
        <v>0</v>
      </c>
      <c r="K37" s="120">
        <f ca="1">SUMIF('Plano de Contas e De-Para'!$C$1:$O$86,$A37,'Plano de Contas e De-Para'!K$1:K$86)</f>
        <v>0</v>
      </c>
      <c r="L37" s="120">
        <f ca="1">SUMIF('Plano de Contas e De-Para'!$C$1:$O$86,$A37,'Plano de Contas e De-Para'!L$1:L$86)</f>
        <v>0</v>
      </c>
      <c r="M37" s="120">
        <f ca="1">SUMIF('Plano de Contas e De-Para'!$C$1:$O$86,$A37,'Plano de Contas e De-Para'!M$1:M$86)</f>
        <v>0</v>
      </c>
      <c r="N37" s="120">
        <f ca="1">SUMIF('Plano de Contas e De-Para'!$C$1:$O$86,$A37,'Plano de Contas e De-Para'!N$1:N$86)</f>
        <v>0</v>
      </c>
      <c r="O37" s="120">
        <f ca="1">SUMIF('Plano de Contas e De-Para'!$C$1:$O$86,$A37,'Plano de Contas e De-Para'!O$1:O$86)</f>
        <v>0</v>
      </c>
      <c r="P37" s="127">
        <f ca="1">SUM(Tabela10[[#This Row],['#N/D]:['#N/D12]])</f>
        <v>0</v>
      </c>
    </row>
    <row r="38" spans="1:16" s="121" customFormat="1" x14ac:dyDescent="0.2">
      <c r="A38" s="118" t="s">
        <v>329</v>
      </c>
      <c r="B38" s="119" t="s">
        <v>237</v>
      </c>
      <c r="C38" s="119" t="s">
        <v>246</v>
      </c>
      <c r="D38" s="120">
        <f ca="1">SUMIF('Plano de Contas e De-Para'!$C$1:$O$86,$A38,'Plano de Contas e De-Para'!D$1:D$86)</f>
        <v>0</v>
      </c>
      <c r="E38" s="120">
        <f ca="1">SUMIF('Plano de Contas e De-Para'!$C$1:$O$86,$A38,'Plano de Contas e De-Para'!E$1:E$86)</f>
        <v>0</v>
      </c>
      <c r="F38" s="120">
        <f ca="1">SUMIF('Plano de Contas e De-Para'!$C$1:$O$86,$A38,'Plano de Contas e De-Para'!F$1:F$86)</f>
        <v>0</v>
      </c>
      <c r="G38" s="120">
        <f ca="1">SUMIF('Plano de Contas e De-Para'!$C$1:$O$86,$A38,'Plano de Contas e De-Para'!G$1:G$86)</f>
        <v>0</v>
      </c>
      <c r="H38" s="120">
        <f ca="1">SUMIF('Plano de Contas e De-Para'!$C$1:$O$86,$A38,'Plano de Contas e De-Para'!H$1:H$86)</f>
        <v>0</v>
      </c>
      <c r="I38" s="120">
        <f ca="1">SUMIF('Plano de Contas e De-Para'!$C$1:$O$86,$A38,'Plano de Contas e De-Para'!I$1:I$86)</f>
        <v>0</v>
      </c>
      <c r="J38" s="120">
        <f ca="1">SUMIF('Plano de Contas e De-Para'!$C$1:$O$86,$A38,'Plano de Contas e De-Para'!J$1:J$86)</f>
        <v>0</v>
      </c>
      <c r="K38" s="120">
        <f ca="1">SUMIF('Plano de Contas e De-Para'!$C$1:$O$86,$A38,'Plano de Contas e De-Para'!K$1:K$86)</f>
        <v>0</v>
      </c>
      <c r="L38" s="120">
        <f ca="1">SUMIF('Plano de Contas e De-Para'!$C$1:$O$86,$A38,'Plano de Contas e De-Para'!L$1:L$86)</f>
        <v>0</v>
      </c>
      <c r="M38" s="120">
        <f ca="1">SUMIF('Plano de Contas e De-Para'!$C$1:$O$86,$A38,'Plano de Contas e De-Para'!M$1:M$86)</f>
        <v>0</v>
      </c>
      <c r="N38" s="120">
        <f ca="1">SUMIF('Plano de Contas e De-Para'!$C$1:$O$86,$A38,'Plano de Contas e De-Para'!N$1:N$86)</f>
        <v>0</v>
      </c>
      <c r="O38" s="120">
        <f ca="1">SUMIF('Plano de Contas e De-Para'!$C$1:$O$86,$A38,'Plano de Contas e De-Para'!O$1:O$86)</f>
        <v>0</v>
      </c>
      <c r="P38" s="127">
        <f ca="1">SUM(Tabela10[[#This Row],['#N/D]:['#N/D12]])</f>
        <v>0</v>
      </c>
    </row>
    <row r="39" spans="1:16" s="121" customFormat="1" x14ac:dyDescent="0.2">
      <c r="A39" s="118" t="s">
        <v>330</v>
      </c>
      <c r="B39" s="119" t="s">
        <v>237</v>
      </c>
      <c r="C39" s="119" t="s">
        <v>247</v>
      </c>
      <c r="D39" s="120">
        <f ca="1">SUMIF('Plano de Contas e De-Para'!$C$1:$O$86,$A39,'Plano de Contas e De-Para'!D$1:D$86)</f>
        <v>0</v>
      </c>
      <c r="E39" s="120">
        <f ca="1">SUMIF('Plano de Contas e De-Para'!$C$1:$O$86,$A39,'Plano de Contas e De-Para'!E$1:E$86)</f>
        <v>0</v>
      </c>
      <c r="F39" s="120">
        <f ca="1">SUMIF('Plano de Contas e De-Para'!$C$1:$O$86,$A39,'Plano de Contas e De-Para'!F$1:F$86)</f>
        <v>0</v>
      </c>
      <c r="G39" s="120">
        <f ca="1">SUMIF('Plano de Contas e De-Para'!$C$1:$O$86,$A39,'Plano de Contas e De-Para'!G$1:G$86)</f>
        <v>0</v>
      </c>
      <c r="H39" s="120">
        <f ca="1">SUMIF('Plano de Contas e De-Para'!$C$1:$O$86,$A39,'Plano de Contas e De-Para'!H$1:H$86)</f>
        <v>0</v>
      </c>
      <c r="I39" s="120">
        <f ca="1">SUMIF('Plano de Contas e De-Para'!$C$1:$O$86,$A39,'Plano de Contas e De-Para'!I$1:I$86)</f>
        <v>0</v>
      </c>
      <c r="J39" s="120">
        <f ca="1">SUMIF('Plano de Contas e De-Para'!$C$1:$O$86,$A39,'Plano de Contas e De-Para'!J$1:J$86)</f>
        <v>0</v>
      </c>
      <c r="K39" s="120">
        <f ca="1">SUMIF('Plano de Contas e De-Para'!$C$1:$O$86,$A39,'Plano de Contas e De-Para'!K$1:K$86)</f>
        <v>0</v>
      </c>
      <c r="L39" s="120">
        <f ca="1">SUMIF('Plano de Contas e De-Para'!$C$1:$O$86,$A39,'Plano de Contas e De-Para'!L$1:L$86)</f>
        <v>0</v>
      </c>
      <c r="M39" s="120">
        <f ca="1">SUMIF('Plano de Contas e De-Para'!$C$1:$O$86,$A39,'Plano de Contas e De-Para'!M$1:M$86)</f>
        <v>0</v>
      </c>
      <c r="N39" s="120">
        <f ca="1">SUMIF('Plano de Contas e De-Para'!$C$1:$O$86,$A39,'Plano de Contas e De-Para'!N$1:N$86)</f>
        <v>0</v>
      </c>
      <c r="O39" s="120">
        <f ca="1">SUMIF('Plano de Contas e De-Para'!$C$1:$O$86,$A39,'Plano de Contas e De-Para'!O$1:O$86)</f>
        <v>0</v>
      </c>
      <c r="P39" s="127">
        <f ca="1">SUM(Tabela10[[#This Row],['#N/D]:['#N/D12]])</f>
        <v>0</v>
      </c>
    </row>
    <row r="40" spans="1:16" s="121" customFormat="1" x14ac:dyDescent="0.2">
      <c r="A40" s="118" t="s">
        <v>331</v>
      </c>
      <c r="B40" s="119" t="s">
        <v>237</v>
      </c>
      <c r="C40" s="119" t="s">
        <v>248</v>
      </c>
      <c r="D40" s="120">
        <f ca="1">SUMIF('Plano de Contas e De-Para'!$C$1:$O$86,$A40,'Plano de Contas e De-Para'!D$1:D$86)</f>
        <v>0</v>
      </c>
      <c r="E40" s="120">
        <f ca="1">SUMIF('Plano de Contas e De-Para'!$C$1:$O$86,$A40,'Plano de Contas e De-Para'!E$1:E$86)</f>
        <v>0</v>
      </c>
      <c r="F40" s="120">
        <f ca="1">SUMIF('Plano de Contas e De-Para'!$C$1:$O$86,$A40,'Plano de Contas e De-Para'!F$1:F$86)</f>
        <v>0</v>
      </c>
      <c r="G40" s="120">
        <f ca="1">SUMIF('Plano de Contas e De-Para'!$C$1:$O$86,$A40,'Plano de Contas e De-Para'!G$1:G$86)</f>
        <v>0</v>
      </c>
      <c r="H40" s="120">
        <f ca="1">SUMIF('Plano de Contas e De-Para'!$C$1:$O$86,$A40,'Plano de Contas e De-Para'!H$1:H$86)</f>
        <v>0</v>
      </c>
      <c r="I40" s="120">
        <f ca="1">SUMIF('Plano de Contas e De-Para'!$C$1:$O$86,$A40,'Plano de Contas e De-Para'!I$1:I$86)</f>
        <v>0</v>
      </c>
      <c r="J40" s="120">
        <f ca="1">SUMIF('Plano de Contas e De-Para'!$C$1:$O$86,$A40,'Plano de Contas e De-Para'!J$1:J$86)</f>
        <v>0</v>
      </c>
      <c r="K40" s="120">
        <f ca="1">SUMIF('Plano de Contas e De-Para'!$C$1:$O$86,$A40,'Plano de Contas e De-Para'!K$1:K$86)</f>
        <v>0</v>
      </c>
      <c r="L40" s="120">
        <f ca="1">SUMIF('Plano de Contas e De-Para'!$C$1:$O$86,$A40,'Plano de Contas e De-Para'!L$1:L$86)</f>
        <v>0</v>
      </c>
      <c r="M40" s="120">
        <f ca="1">SUMIF('Plano de Contas e De-Para'!$C$1:$O$86,$A40,'Plano de Contas e De-Para'!M$1:M$86)</f>
        <v>0</v>
      </c>
      <c r="N40" s="120">
        <f ca="1">SUMIF('Plano de Contas e De-Para'!$C$1:$O$86,$A40,'Plano de Contas e De-Para'!N$1:N$86)</f>
        <v>0</v>
      </c>
      <c r="O40" s="120">
        <f ca="1">SUMIF('Plano de Contas e De-Para'!$C$1:$O$86,$A40,'Plano de Contas e De-Para'!O$1:O$86)</f>
        <v>0</v>
      </c>
      <c r="P40" s="127">
        <f ca="1">SUM(Tabela10[[#This Row],['#N/D]:['#N/D12]])</f>
        <v>0</v>
      </c>
    </row>
    <row r="41" spans="1:16" s="121" customFormat="1" x14ac:dyDescent="0.2">
      <c r="A41" s="118" t="s">
        <v>332</v>
      </c>
      <c r="B41" s="119" t="s">
        <v>237</v>
      </c>
      <c r="C41" s="119" t="s">
        <v>249</v>
      </c>
      <c r="D41" s="120">
        <f ca="1">SUMIF('Plano de Contas e De-Para'!$C$1:$O$86,$A41,'Plano de Contas e De-Para'!D$1:D$86)</f>
        <v>0</v>
      </c>
      <c r="E41" s="120">
        <f ca="1">SUMIF('Plano de Contas e De-Para'!$C$1:$O$86,$A41,'Plano de Contas e De-Para'!E$1:E$86)</f>
        <v>0</v>
      </c>
      <c r="F41" s="120">
        <f ca="1">SUMIF('Plano de Contas e De-Para'!$C$1:$O$86,$A41,'Plano de Contas e De-Para'!F$1:F$86)</f>
        <v>0</v>
      </c>
      <c r="G41" s="120">
        <f ca="1">SUMIF('Plano de Contas e De-Para'!$C$1:$O$86,$A41,'Plano de Contas e De-Para'!G$1:G$86)</f>
        <v>0</v>
      </c>
      <c r="H41" s="120">
        <f ca="1">SUMIF('Plano de Contas e De-Para'!$C$1:$O$86,$A41,'Plano de Contas e De-Para'!H$1:H$86)</f>
        <v>0</v>
      </c>
      <c r="I41" s="120">
        <f ca="1">SUMIF('Plano de Contas e De-Para'!$C$1:$O$86,$A41,'Plano de Contas e De-Para'!I$1:I$86)</f>
        <v>0</v>
      </c>
      <c r="J41" s="120">
        <f ca="1">SUMIF('Plano de Contas e De-Para'!$C$1:$O$86,$A41,'Plano de Contas e De-Para'!J$1:J$86)</f>
        <v>0</v>
      </c>
      <c r="K41" s="120">
        <f ca="1">SUMIF('Plano de Contas e De-Para'!$C$1:$O$86,$A41,'Plano de Contas e De-Para'!K$1:K$86)</f>
        <v>0</v>
      </c>
      <c r="L41" s="120">
        <f ca="1">SUMIF('Plano de Contas e De-Para'!$C$1:$O$86,$A41,'Plano de Contas e De-Para'!L$1:L$86)</f>
        <v>0</v>
      </c>
      <c r="M41" s="120">
        <f ca="1">SUMIF('Plano de Contas e De-Para'!$C$1:$O$86,$A41,'Plano de Contas e De-Para'!M$1:M$86)</f>
        <v>0</v>
      </c>
      <c r="N41" s="120">
        <f ca="1">SUMIF('Plano de Contas e De-Para'!$C$1:$O$86,$A41,'Plano de Contas e De-Para'!N$1:N$86)</f>
        <v>0</v>
      </c>
      <c r="O41" s="120">
        <f ca="1">SUMIF('Plano de Contas e De-Para'!$C$1:$O$86,$A41,'Plano de Contas e De-Para'!O$1:O$86)</f>
        <v>0</v>
      </c>
      <c r="P41" s="127">
        <f ca="1">SUM(Tabela10[[#This Row],['#N/D]:['#N/D12]])</f>
        <v>0</v>
      </c>
    </row>
    <row r="42" spans="1:16" s="121" customFormat="1" x14ac:dyDescent="0.2">
      <c r="A42" s="118" t="s">
        <v>333</v>
      </c>
      <c r="B42" s="119" t="s">
        <v>237</v>
      </c>
      <c r="C42" s="119" t="s">
        <v>250</v>
      </c>
      <c r="D42" s="120">
        <f ca="1">SUMIF('Plano de Contas e De-Para'!$C$1:$O$86,$A42,'Plano de Contas e De-Para'!D$1:D$86)</f>
        <v>0</v>
      </c>
      <c r="E42" s="120">
        <f ca="1">SUMIF('Plano de Contas e De-Para'!$C$1:$O$86,$A42,'Plano de Contas e De-Para'!E$1:E$86)</f>
        <v>0</v>
      </c>
      <c r="F42" s="120">
        <f ca="1">SUMIF('Plano de Contas e De-Para'!$C$1:$O$86,$A42,'Plano de Contas e De-Para'!F$1:F$86)</f>
        <v>0</v>
      </c>
      <c r="G42" s="120">
        <f ca="1">SUMIF('Plano de Contas e De-Para'!$C$1:$O$86,$A42,'Plano de Contas e De-Para'!G$1:G$86)</f>
        <v>0</v>
      </c>
      <c r="H42" s="120">
        <f ca="1">SUMIF('Plano de Contas e De-Para'!$C$1:$O$86,$A42,'Plano de Contas e De-Para'!H$1:H$86)</f>
        <v>0</v>
      </c>
      <c r="I42" s="120">
        <f ca="1">SUMIF('Plano de Contas e De-Para'!$C$1:$O$86,$A42,'Plano de Contas e De-Para'!I$1:I$86)</f>
        <v>0</v>
      </c>
      <c r="J42" s="120">
        <f ca="1">SUMIF('Plano de Contas e De-Para'!$C$1:$O$86,$A42,'Plano de Contas e De-Para'!J$1:J$86)</f>
        <v>0</v>
      </c>
      <c r="K42" s="120">
        <f ca="1">SUMIF('Plano de Contas e De-Para'!$C$1:$O$86,$A42,'Plano de Contas e De-Para'!K$1:K$86)</f>
        <v>0</v>
      </c>
      <c r="L42" s="120">
        <f ca="1">SUMIF('Plano de Contas e De-Para'!$C$1:$O$86,$A42,'Plano de Contas e De-Para'!L$1:L$86)</f>
        <v>0</v>
      </c>
      <c r="M42" s="120">
        <f ca="1">SUMIF('Plano de Contas e De-Para'!$C$1:$O$86,$A42,'Plano de Contas e De-Para'!M$1:M$86)</f>
        <v>0</v>
      </c>
      <c r="N42" s="120">
        <f ca="1">SUMIF('Plano de Contas e De-Para'!$C$1:$O$86,$A42,'Plano de Contas e De-Para'!N$1:N$86)</f>
        <v>0</v>
      </c>
      <c r="O42" s="120">
        <f ca="1">SUMIF('Plano de Contas e De-Para'!$C$1:$O$86,$A42,'Plano de Contas e De-Para'!O$1:O$86)</f>
        <v>0</v>
      </c>
      <c r="P42" s="127">
        <f ca="1">SUM(Tabela10[[#This Row],['#N/D]:['#N/D12]])</f>
        <v>0</v>
      </c>
    </row>
    <row r="43" spans="1:16" s="121" customFormat="1" x14ac:dyDescent="0.2">
      <c r="A43" s="118" t="s">
        <v>334</v>
      </c>
      <c r="B43" s="119" t="s">
        <v>251</v>
      </c>
      <c r="C43" s="119" t="s">
        <v>252</v>
      </c>
      <c r="D43" s="120">
        <f ca="1">SUMIF('Plano de Contas e De-Para'!$C$1:$O$86,$A43,'Plano de Contas e De-Para'!D$1:D$86)</f>
        <v>0</v>
      </c>
      <c r="E43" s="120">
        <f ca="1">SUMIF('Plano de Contas e De-Para'!$C$1:$O$86,$A43,'Plano de Contas e De-Para'!E$1:E$86)</f>
        <v>0</v>
      </c>
      <c r="F43" s="120">
        <f ca="1">SUMIF('Plano de Contas e De-Para'!$C$1:$O$86,$A43,'Plano de Contas e De-Para'!F$1:F$86)</f>
        <v>0</v>
      </c>
      <c r="G43" s="120">
        <f ca="1">SUMIF('Plano de Contas e De-Para'!$C$1:$O$86,$A43,'Plano de Contas e De-Para'!G$1:G$86)</f>
        <v>0</v>
      </c>
      <c r="H43" s="120">
        <f ca="1">SUMIF('Plano de Contas e De-Para'!$C$1:$O$86,$A43,'Plano de Contas e De-Para'!H$1:H$86)</f>
        <v>0</v>
      </c>
      <c r="I43" s="120">
        <f ca="1">SUMIF('Plano de Contas e De-Para'!$C$1:$O$86,$A43,'Plano de Contas e De-Para'!I$1:I$86)</f>
        <v>0</v>
      </c>
      <c r="J43" s="120">
        <f ca="1">SUMIF('Plano de Contas e De-Para'!$C$1:$O$86,$A43,'Plano de Contas e De-Para'!J$1:J$86)</f>
        <v>0</v>
      </c>
      <c r="K43" s="120">
        <f ca="1">SUMIF('Plano de Contas e De-Para'!$C$1:$O$86,$A43,'Plano de Contas e De-Para'!K$1:K$86)</f>
        <v>0</v>
      </c>
      <c r="L43" s="120">
        <f ca="1">SUMIF('Plano de Contas e De-Para'!$C$1:$O$86,$A43,'Plano de Contas e De-Para'!L$1:L$86)</f>
        <v>0</v>
      </c>
      <c r="M43" s="120">
        <f ca="1">SUMIF('Plano de Contas e De-Para'!$C$1:$O$86,$A43,'Plano de Contas e De-Para'!M$1:M$86)</f>
        <v>0</v>
      </c>
      <c r="N43" s="120">
        <f ca="1">SUMIF('Plano de Contas e De-Para'!$C$1:$O$86,$A43,'Plano de Contas e De-Para'!N$1:N$86)</f>
        <v>0</v>
      </c>
      <c r="O43" s="120">
        <f ca="1">SUMIF('Plano de Contas e De-Para'!$C$1:$O$86,$A43,'Plano de Contas e De-Para'!O$1:O$86)</f>
        <v>0</v>
      </c>
      <c r="P43" s="127">
        <f ca="1">SUM(Tabela10[[#This Row],['#N/D]:['#N/D12]])</f>
        <v>0</v>
      </c>
    </row>
    <row r="44" spans="1:16" s="121" customFormat="1" x14ac:dyDescent="0.2">
      <c r="A44" s="118" t="s">
        <v>335</v>
      </c>
      <c r="B44" s="119" t="s">
        <v>251</v>
      </c>
      <c r="C44" s="119" t="s">
        <v>253</v>
      </c>
      <c r="D44" s="120">
        <f ca="1">SUMIF('Plano de Contas e De-Para'!$C$1:$O$86,$A44,'Plano de Contas e De-Para'!D$1:D$86)</f>
        <v>0</v>
      </c>
      <c r="E44" s="120">
        <f ca="1">SUMIF('Plano de Contas e De-Para'!$C$1:$O$86,$A44,'Plano de Contas e De-Para'!E$1:E$86)</f>
        <v>0</v>
      </c>
      <c r="F44" s="120">
        <f ca="1">SUMIF('Plano de Contas e De-Para'!$C$1:$O$86,$A44,'Plano de Contas e De-Para'!F$1:F$86)</f>
        <v>0</v>
      </c>
      <c r="G44" s="120">
        <f ca="1">SUMIF('Plano de Contas e De-Para'!$C$1:$O$86,$A44,'Plano de Contas e De-Para'!G$1:G$86)</f>
        <v>0</v>
      </c>
      <c r="H44" s="120">
        <f ca="1">SUMIF('Plano de Contas e De-Para'!$C$1:$O$86,$A44,'Plano de Contas e De-Para'!H$1:H$86)</f>
        <v>0</v>
      </c>
      <c r="I44" s="120">
        <f ca="1">SUMIF('Plano de Contas e De-Para'!$C$1:$O$86,$A44,'Plano de Contas e De-Para'!I$1:I$86)</f>
        <v>0</v>
      </c>
      <c r="J44" s="120">
        <f ca="1">SUMIF('Plano de Contas e De-Para'!$C$1:$O$86,$A44,'Plano de Contas e De-Para'!J$1:J$86)</f>
        <v>0</v>
      </c>
      <c r="K44" s="120">
        <f ca="1">SUMIF('Plano de Contas e De-Para'!$C$1:$O$86,$A44,'Plano de Contas e De-Para'!K$1:K$86)</f>
        <v>0</v>
      </c>
      <c r="L44" s="120">
        <f ca="1">SUMIF('Plano de Contas e De-Para'!$C$1:$O$86,$A44,'Plano de Contas e De-Para'!L$1:L$86)</f>
        <v>0</v>
      </c>
      <c r="M44" s="120">
        <f ca="1">SUMIF('Plano de Contas e De-Para'!$C$1:$O$86,$A44,'Plano de Contas e De-Para'!M$1:M$86)</f>
        <v>0</v>
      </c>
      <c r="N44" s="120">
        <f ca="1">SUMIF('Plano de Contas e De-Para'!$C$1:$O$86,$A44,'Plano de Contas e De-Para'!N$1:N$86)</f>
        <v>0</v>
      </c>
      <c r="O44" s="120">
        <f ca="1">SUMIF('Plano de Contas e De-Para'!$C$1:$O$86,$A44,'Plano de Contas e De-Para'!O$1:O$86)</f>
        <v>0</v>
      </c>
      <c r="P44" s="127">
        <f ca="1">SUM(Tabela10[[#This Row],['#N/D]:['#N/D12]])</f>
        <v>0</v>
      </c>
    </row>
    <row r="45" spans="1:16" s="121" customFormat="1" x14ac:dyDescent="0.2">
      <c r="A45" s="118" t="s">
        <v>336</v>
      </c>
      <c r="B45" s="119" t="s">
        <v>254</v>
      </c>
      <c r="C45" s="119" t="s">
        <v>255</v>
      </c>
      <c r="D45" s="120">
        <f ca="1">SUMIF('Plano de Contas e De-Para'!$C$1:$O$86,$A45,'Plano de Contas e De-Para'!D$1:D$86)</f>
        <v>0</v>
      </c>
      <c r="E45" s="120">
        <f ca="1">SUMIF('Plano de Contas e De-Para'!$C$1:$O$86,$A45,'Plano de Contas e De-Para'!E$1:E$86)</f>
        <v>0</v>
      </c>
      <c r="F45" s="120">
        <f ca="1">SUMIF('Plano de Contas e De-Para'!$C$1:$O$86,$A45,'Plano de Contas e De-Para'!F$1:F$86)</f>
        <v>0</v>
      </c>
      <c r="G45" s="120">
        <f ca="1">SUMIF('Plano de Contas e De-Para'!$C$1:$O$86,$A45,'Plano de Contas e De-Para'!G$1:G$86)</f>
        <v>0</v>
      </c>
      <c r="H45" s="120">
        <f ca="1">SUMIF('Plano de Contas e De-Para'!$C$1:$O$86,$A45,'Plano de Contas e De-Para'!H$1:H$86)</f>
        <v>0</v>
      </c>
      <c r="I45" s="120">
        <f ca="1">SUMIF('Plano de Contas e De-Para'!$C$1:$O$86,$A45,'Plano de Contas e De-Para'!I$1:I$86)</f>
        <v>0</v>
      </c>
      <c r="J45" s="120">
        <f ca="1">SUMIF('Plano de Contas e De-Para'!$C$1:$O$86,$A45,'Plano de Contas e De-Para'!J$1:J$86)</f>
        <v>0</v>
      </c>
      <c r="K45" s="120">
        <f ca="1">SUMIF('Plano de Contas e De-Para'!$C$1:$O$86,$A45,'Plano de Contas e De-Para'!K$1:K$86)</f>
        <v>0</v>
      </c>
      <c r="L45" s="120">
        <f ca="1">SUMIF('Plano de Contas e De-Para'!$C$1:$O$86,$A45,'Plano de Contas e De-Para'!L$1:L$86)</f>
        <v>0</v>
      </c>
      <c r="M45" s="120">
        <f ca="1">SUMIF('Plano de Contas e De-Para'!$C$1:$O$86,$A45,'Plano de Contas e De-Para'!M$1:M$86)</f>
        <v>0</v>
      </c>
      <c r="N45" s="120">
        <f ca="1">SUMIF('Plano de Contas e De-Para'!$C$1:$O$86,$A45,'Plano de Contas e De-Para'!N$1:N$86)</f>
        <v>0</v>
      </c>
      <c r="O45" s="120">
        <f ca="1">SUMIF('Plano de Contas e De-Para'!$C$1:$O$86,$A45,'Plano de Contas e De-Para'!O$1:O$86)</f>
        <v>0</v>
      </c>
      <c r="P45" s="127">
        <f ca="1">SUM(Tabela10[[#This Row],['#N/D]:['#N/D12]])</f>
        <v>0</v>
      </c>
    </row>
    <row r="46" spans="1:16" s="121" customFormat="1" x14ac:dyDescent="0.2">
      <c r="A46" s="118" t="s">
        <v>337</v>
      </c>
      <c r="B46" s="119" t="s">
        <v>254</v>
      </c>
      <c r="C46" s="119" t="s">
        <v>256</v>
      </c>
      <c r="D46" s="120">
        <f ca="1">SUMIF('Plano de Contas e De-Para'!$C$1:$O$86,$A46,'Plano de Contas e De-Para'!D$1:D$86)</f>
        <v>0</v>
      </c>
      <c r="E46" s="120">
        <f ca="1">SUMIF('Plano de Contas e De-Para'!$C$1:$O$86,$A46,'Plano de Contas e De-Para'!E$1:E$86)</f>
        <v>0</v>
      </c>
      <c r="F46" s="120">
        <f ca="1">SUMIF('Plano de Contas e De-Para'!$C$1:$O$86,$A46,'Plano de Contas e De-Para'!F$1:F$86)</f>
        <v>0</v>
      </c>
      <c r="G46" s="120">
        <f ca="1">SUMIF('Plano de Contas e De-Para'!$C$1:$O$86,$A46,'Plano de Contas e De-Para'!G$1:G$86)</f>
        <v>0</v>
      </c>
      <c r="H46" s="120">
        <f ca="1">SUMIF('Plano de Contas e De-Para'!$C$1:$O$86,$A46,'Plano de Contas e De-Para'!H$1:H$86)</f>
        <v>0</v>
      </c>
      <c r="I46" s="120">
        <f ca="1">SUMIF('Plano de Contas e De-Para'!$C$1:$O$86,$A46,'Plano de Contas e De-Para'!I$1:I$86)</f>
        <v>0</v>
      </c>
      <c r="J46" s="120">
        <f ca="1">SUMIF('Plano de Contas e De-Para'!$C$1:$O$86,$A46,'Plano de Contas e De-Para'!J$1:J$86)</f>
        <v>0</v>
      </c>
      <c r="K46" s="120">
        <f ca="1">SUMIF('Plano de Contas e De-Para'!$C$1:$O$86,$A46,'Plano de Contas e De-Para'!K$1:K$86)</f>
        <v>0</v>
      </c>
      <c r="L46" s="120">
        <f ca="1">SUMIF('Plano de Contas e De-Para'!$C$1:$O$86,$A46,'Plano de Contas e De-Para'!L$1:L$86)</f>
        <v>0</v>
      </c>
      <c r="M46" s="120">
        <f ca="1">SUMIF('Plano de Contas e De-Para'!$C$1:$O$86,$A46,'Plano de Contas e De-Para'!M$1:M$86)</f>
        <v>0</v>
      </c>
      <c r="N46" s="120">
        <f ca="1">SUMIF('Plano de Contas e De-Para'!$C$1:$O$86,$A46,'Plano de Contas e De-Para'!N$1:N$86)</f>
        <v>0</v>
      </c>
      <c r="O46" s="120">
        <f ca="1">SUMIF('Plano de Contas e De-Para'!$C$1:$O$86,$A46,'Plano de Contas e De-Para'!O$1:O$86)</f>
        <v>0</v>
      </c>
      <c r="P46" s="127">
        <f ca="1">SUM(Tabela10[[#This Row],['#N/D]:['#N/D12]])</f>
        <v>0</v>
      </c>
    </row>
    <row r="47" spans="1:16" s="121" customFormat="1" x14ac:dyDescent="0.2">
      <c r="A47" s="118" t="s">
        <v>338</v>
      </c>
      <c r="B47" s="119" t="s">
        <v>254</v>
      </c>
      <c r="C47" s="119" t="s">
        <v>257</v>
      </c>
      <c r="D47" s="120">
        <f ca="1">SUMIF('Plano de Contas e De-Para'!$C$1:$O$86,$A47,'Plano de Contas e De-Para'!D$1:D$86)</f>
        <v>0</v>
      </c>
      <c r="E47" s="120">
        <f ca="1">SUMIF('Plano de Contas e De-Para'!$C$1:$O$86,$A47,'Plano de Contas e De-Para'!E$1:E$86)</f>
        <v>0</v>
      </c>
      <c r="F47" s="120">
        <f ca="1">SUMIF('Plano de Contas e De-Para'!$C$1:$O$86,$A47,'Plano de Contas e De-Para'!F$1:F$86)</f>
        <v>0</v>
      </c>
      <c r="G47" s="120">
        <f ca="1">SUMIF('Plano de Contas e De-Para'!$C$1:$O$86,$A47,'Plano de Contas e De-Para'!G$1:G$86)</f>
        <v>0</v>
      </c>
      <c r="H47" s="120">
        <f ca="1">SUMIF('Plano de Contas e De-Para'!$C$1:$O$86,$A47,'Plano de Contas e De-Para'!H$1:H$86)</f>
        <v>0</v>
      </c>
      <c r="I47" s="120">
        <f ca="1">SUMIF('Plano de Contas e De-Para'!$C$1:$O$86,$A47,'Plano de Contas e De-Para'!I$1:I$86)</f>
        <v>0</v>
      </c>
      <c r="J47" s="120">
        <f ca="1">SUMIF('Plano de Contas e De-Para'!$C$1:$O$86,$A47,'Plano de Contas e De-Para'!J$1:J$86)</f>
        <v>0</v>
      </c>
      <c r="K47" s="120">
        <f ca="1">SUMIF('Plano de Contas e De-Para'!$C$1:$O$86,$A47,'Plano de Contas e De-Para'!K$1:K$86)</f>
        <v>0</v>
      </c>
      <c r="L47" s="120">
        <f ca="1">SUMIF('Plano de Contas e De-Para'!$C$1:$O$86,$A47,'Plano de Contas e De-Para'!L$1:L$86)</f>
        <v>0</v>
      </c>
      <c r="M47" s="120">
        <f ca="1">SUMIF('Plano de Contas e De-Para'!$C$1:$O$86,$A47,'Plano de Contas e De-Para'!M$1:M$86)</f>
        <v>0</v>
      </c>
      <c r="N47" s="120">
        <f ca="1">SUMIF('Plano de Contas e De-Para'!$C$1:$O$86,$A47,'Plano de Contas e De-Para'!N$1:N$86)</f>
        <v>0</v>
      </c>
      <c r="O47" s="120">
        <f ca="1">SUMIF('Plano de Contas e De-Para'!$C$1:$O$86,$A47,'Plano de Contas e De-Para'!O$1:O$86)</f>
        <v>0</v>
      </c>
      <c r="P47" s="127">
        <f ca="1">SUM(Tabela10[[#This Row],['#N/D]:['#N/D12]])</f>
        <v>0</v>
      </c>
    </row>
    <row r="48" spans="1:16" s="121" customFormat="1" x14ac:dyDescent="0.2">
      <c r="A48" s="122" t="s">
        <v>339</v>
      </c>
      <c r="B48" s="123" t="s">
        <v>254</v>
      </c>
      <c r="C48" s="123" t="s">
        <v>258</v>
      </c>
      <c r="D48" s="120">
        <f ca="1">SUMIF('Plano de Contas e De-Para'!$C$1:$O$86,$A48,'Plano de Contas e De-Para'!D$1:D$86)</f>
        <v>0</v>
      </c>
      <c r="E48" s="120">
        <f ca="1">SUMIF('Plano de Contas e De-Para'!$C$1:$O$86,$A48,'Plano de Contas e De-Para'!E$1:E$86)</f>
        <v>0</v>
      </c>
      <c r="F48" s="120">
        <f ca="1">SUMIF('Plano de Contas e De-Para'!$C$1:$O$86,$A48,'Plano de Contas e De-Para'!F$1:F$86)</f>
        <v>0</v>
      </c>
      <c r="G48" s="120">
        <f ca="1">SUMIF('Plano de Contas e De-Para'!$C$1:$O$86,$A48,'Plano de Contas e De-Para'!G$1:G$86)</f>
        <v>0</v>
      </c>
      <c r="H48" s="120">
        <f ca="1">SUMIF('Plano de Contas e De-Para'!$C$1:$O$86,$A48,'Plano de Contas e De-Para'!H$1:H$86)</f>
        <v>0</v>
      </c>
      <c r="I48" s="120">
        <f ca="1">SUMIF('Plano de Contas e De-Para'!$C$1:$O$86,$A48,'Plano de Contas e De-Para'!I$1:I$86)</f>
        <v>0</v>
      </c>
      <c r="J48" s="120">
        <f ca="1">SUMIF('Plano de Contas e De-Para'!$C$1:$O$86,$A48,'Plano de Contas e De-Para'!J$1:J$86)</f>
        <v>0</v>
      </c>
      <c r="K48" s="120">
        <f ca="1">SUMIF('Plano de Contas e De-Para'!$C$1:$O$86,$A48,'Plano de Contas e De-Para'!K$1:K$86)</f>
        <v>0</v>
      </c>
      <c r="L48" s="120">
        <f ca="1">SUMIF('Plano de Contas e De-Para'!$C$1:$O$86,$A48,'Plano de Contas e De-Para'!L$1:L$86)</f>
        <v>0</v>
      </c>
      <c r="M48" s="120">
        <f ca="1">SUMIF('Plano de Contas e De-Para'!$C$1:$O$86,$A48,'Plano de Contas e De-Para'!M$1:M$86)</f>
        <v>0</v>
      </c>
      <c r="N48" s="120">
        <f ca="1">SUMIF('Plano de Contas e De-Para'!$C$1:$O$86,$A48,'Plano de Contas e De-Para'!N$1:N$86)</f>
        <v>0</v>
      </c>
      <c r="O48" s="120">
        <f ca="1">SUMIF('Plano de Contas e De-Para'!$C$1:$O$86,$A48,'Plano de Contas e De-Para'!O$1:O$86)</f>
        <v>0</v>
      </c>
      <c r="P48" s="130">
        <f ca="1">SUM(Tabela10[[#This Row],['#N/D]:['#N/D12]])</f>
        <v>0</v>
      </c>
    </row>
    <row r="49" spans="1:16" s="121" customFormat="1" x14ac:dyDescent="0.2">
      <c r="A49" s="201" t="s">
        <v>277</v>
      </c>
      <c r="B49" s="201" t="s">
        <v>194</v>
      </c>
      <c r="C49" s="201" t="s">
        <v>194</v>
      </c>
      <c r="D49" s="129">
        <f>SUMIFS('Parte 1'!$R$10:$R$19,'Parte 1'!$A$10:$A$19,$A49,'Parte 1'!C$10:C$19,'Bases de Cálculo'!$J$2)</f>
        <v>0</v>
      </c>
      <c r="E49" s="129">
        <f>SUMIFS('Parte 1'!$R$10:$R$19,'Parte 1'!$A$10:$A$19,$A49,'Parte 1'!D$10:D$19,'Bases de Cálculo'!$J$2)</f>
        <v>0</v>
      </c>
      <c r="F49" s="129">
        <f>SUMIFS('Parte 1'!$R$10:$R$19,'Parte 1'!$A$10:$A$19,$A49,'Parte 1'!E$10:E$19,'Bases de Cálculo'!$J$2)</f>
        <v>0</v>
      </c>
      <c r="G49" s="129">
        <f>SUMIFS('Parte 1'!$R$10:$R$19,'Parte 1'!$A$10:$A$19,$A49,'Parte 1'!F$10:F$19,'Bases de Cálculo'!$J$2)</f>
        <v>0</v>
      </c>
      <c r="H49" s="129">
        <f>SUMIFS('Parte 1'!$R$10:$R$19,'Parte 1'!$A$10:$A$19,$A49,'Parte 1'!G$10:G$19,'Bases de Cálculo'!$J$2)</f>
        <v>0</v>
      </c>
      <c r="I49" s="129">
        <f>SUMIFS('Parte 1'!$R$10:$R$19,'Parte 1'!$A$10:$A$19,$A49,'Parte 1'!H$10:H$19,'Bases de Cálculo'!$J$2)</f>
        <v>0</v>
      </c>
      <c r="J49" s="129">
        <f>SUMIFS('Parte 1'!$R$10:$R$19,'Parte 1'!$A$10:$A$19,$A49,'Parte 1'!I$10:I$19,'Bases de Cálculo'!$J$2)</f>
        <v>0</v>
      </c>
      <c r="K49" s="129">
        <f>SUMIFS('Parte 1'!$R$10:$R$19,'Parte 1'!$A$10:$A$19,$A49,'Parte 1'!J$10:J$19,'Bases de Cálculo'!$J$2)</f>
        <v>0</v>
      </c>
      <c r="L49" s="129">
        <f>SUMIFS('Parte 1'!$R$10:$R$19,'Parte 1'!$A$10:$A$19,$A49,'Parte 1'!K$10:K$19,'Bases de Cálculo'!$J$2)</f>
        <v>0</v>
      </c>
      <c r="M49" s="129">
        <f>SUMIFS('Parte 1'!$R$10:$R$19,'Parte 1'!$A$10:$A$19,$A49,'Parte 1'!L$10:L$19,'Bases de Cálculo'!$J$2)</f>
        <v>0</v>
      </c>
      <c r="N49" s="129">
        <f>SUMIFS('Parte 1'!$R$10:$R$19,'Parte 1'!$A$10:$A$19,$A49,'Parte 1'!M$10:M$19,'Bases de Cálculo'!$J$2)</f>
        <v>0</v>
      </c>
      <c r="O49" s="129">
        <f>SUMIFS('Parte 1'!$R$10:$R$19,'Parte 1'!$A$10:$A$19,$A49,'Parte 1'!N$10:N$19,'Bases de Cálculo'!$J$2)</f>
        <v>0</v>
      </c>
      <c r="P49" s="202">
        <f>SUM(Tabela10[[#This Row],['#N/D]:['#N/D12]])</f>
        <v>0</v>
      </c>
    </row>
    <row r="50" spans="1:16" s="136" customFormat="1" x14ac:dyDescent="0.2">
      <c r="A50" s="203" t="s">
        <v>391</v>
      </c>
      <c r="B50" s="203" t="s">
        <v>0</v>
      </c>
      <c r="C50" s="203" t="s">
        <v>194</v>
      </c>
      <c r="D50" s="204">
        <f>IF(D1&lt;='Parte 2'!$C$17,('Parte 3'!$O$18),('Parte 4'!$O$18))</f>
        <v>0</v>
      </c>
      <c r="E50" s="204">
        <f>IF(E1&lt;='Parte 2'!$C$17,('Parte 3'!$O$18),('Parte 4'!$O$18))</f>
        <v>0</v>
      </c>
      <c r="F50" s="204">
        <f>IF(F1&lt;='Parte 2'!$C$17,('Parte 3'!$O$18),('Parte 4'!$O$18))</f>
        <v>0</v>
      </c>
      <c r="G50" s="204">
        <f>IF(G1&lt;='Parte 2'!$C$17,('Parte 3'!$O$18),('Parte 4'!$O$18))</f>
        <v>0</v>
      </c>
      <c r="H50" s="204">
        <f>IF(H1&lt;='Parte 2'!$C$17,('Parte 3'!$O$18),('Parte 4'!$O$18))</f>
        <v>0</v>
      </c>
      <c r="I50" s="204">
        <f>IF(I1&lt;='Parte 2'!$C$17,('Parte 3'!$O$18),('Parte 4'!$O$18))</f>
        <v>0</v>
      </c>
      <c r="J50" s="204">
        <f>IF(J1&lt;='Parte 2'!$C$17,('Parte 3'!$O$18),('Parte 4'!$O$18))</f>
        <v>0</v>
      </c>
      <c r="K50" s="204">
        <f>IF(K1&lt;='Parte 2'!$C$17,('Parte 3'!$O$18),('Parte 4'!$O$18))</f>
        <v>0</v>
      </c>
      <c r="L50" s="204">
        <f>IF(L1&lt;='Parte 2'!$C$17,('Parte 3'!$O$18),('Parte 4'!$O$18))</f>
        <v>0</v>
      </c>
      <c r="M50" s="204">
        <f>IF(M1&lt;='Parte 2'!$C$17,('Parte 3'!$O$18),('Parte 4'!$O$18))</f>
        <v>0</v>
      </c>
      <c r="N50" s="204">
        <f>IF(N1&lt;='Parte 2'!$C$17,('Parte 3'!$O$18),('Parte 4'!$O$18))</f>
        <v>0</v>
      </c>
      <c r="O50" s="204">
        <f>IF(O1&lt;='Parte 2'!$C$17,('Parte 3'!$O$18),('Parte 4'!$O$18))</f>
        <v>0</v>
      </c>
      <c r="P50" s="174">
        <f>SUM(Tabela10[[#This Row],['#N/D]:['#N/D12]])</f>
        <v>0</v>
      </c>
    </row>
    <row r="51" spans="1:16" s="121" customFormat="1" x14ac:dyDescent="0.2">
      <c r="A51" s="203" t="s">
        <v>392</v>
      </c>
      <c r="B51" s="203" t="s">
        <v>0</v>
      </c>
      <c r="C51" s="203" t="s">
        <v>194</v>
      </c>
      <c r="D51" s="204">
        <f>IF(D1&lt;='Parte 2'!$C$17,('Parte 3'!$O$17),('Parte 4'!$O$17))</f>
        <v>0</v>
      </c>
      <c r="E51" s="204">
        <f>IF(E1&lt;='Parte 2'!$C$17,('Parte 3'!$O$17),('Parte 4'!$O$17))</f>
        <v>0</v>
      </c>
      <c r="F51" s="204">
        <f>IF(F1&lt;='Parte 2'!$C$17,('Parte 3'!$O$17),('Parte 4'!$O$17))</f>
        <v>0</v>
      </c>
      <c r="G51" s="204">
        <f>IF(G1&lt;='Parte 2'!$C$17,('Parte 3'!$O$17),('Parte 4'!$O$17))</f>
        <v>0</v>
      </c>
      <c r="H51" s="204">
        <f>IF(H1&lt;='Parte 2'!$C$17,('Parte 3'!$O$17),('Parte 4'!$O$17))</f>
        <v>0</v>
      </c>
      <c r="I51" s="204">
        <f>IF(I1&lt;='Parte 2'!$C$17,('Parte 3'!$O$17),('Parte 4'!$O$17))</f>
        <v>0</v>
      </c>
      <c r="J51" s="204">
        <f>IF(J1&lt;='Parte 2'!$C$17,('Parte 3'!$O$17),('Parte 4'!$O$17))</f>
        <v>0</v>
      </c>
      <c r="K51" s="204">
        <f>IF(K1&lt;='Parte 2'!$C$17,('Parte 3'!$O$17),('Parte 4'!$O$17))</f>
        <v>0</v>
      </c>
      <c r="L51" s="204">
        <f>IF(L1&lt;='Parte 2'!$C$17,('Parte 3'!$O$17),('Parte 4'!$O$17))</f>
        <v>0</v>
      </c>
      <c r="M51" s="204">
        <f>IF(M1&lt;='Parte 2'!$C$17,('Parte 3'!$O$17),('Parte 4'!$O$17))</f>
        <v>0</v>
      </c>
      <c r="N51" s="204">
        <f>IF(N1&lt;='Parte 2'!$C$17,('Parte 3'!$O$17),('Parte 4'!$O$17))</f>
        <v>0</v>
      </c>
      <c r="O51" s="204">
        <f>IF(O1&lt;='Parte 2'!$C$17,('Parte 3'!$O$17),('Parte 4'!$O$17))</f>
        <v>0</v>
      </c>
      <c r="P51" s="208">
        <f>SUM(Tabela10[[#This Row],['#N/D]:['#N/D12]])</f>
        <v>0</v>
      </c>
    </row>
    <row r="52" spans="1:16" s="136" customFormat="1" x14ac:dyDescent="0.2">
      <c r="A52" s="205" t="s">
        <v>301</v>
      </c>
      <c r="B52" s="206" t="s">
        <v>0</v>
      </c>
      <c r="C52" s="206" t="s">
        <v>219</v>
      </c>
      <c r="D52" s="207">
        <f>IF(D1&lt;='Parte 2'!$C$17, ('Parte 3'!$O$28-'Parte 3'!$O$29-'Parte 3'!$O$30), ('Parte 4'!$O$28-'Parte 4'!$O$29-'Parte 4'!$O$30))</f>
        <v>0</v>
      </c>
      <c r="E52" s="207">
        <f>IF(E1&lt;='Parte 2'!$C$17, ('Parte 3'!$O$28-'Parte 3'!$O$29-'Parte 3'!$O$30), ('Parte 4'!$O$28-'Parte 4'!$O$29-'Parte 4'!$O$30))</f>
        <v>0</v>
      </c>
      <c r="F52" s="207">
        <f>IF(F1&lt;='Parte 2'!$C$17, ('Parte 3'!$O$28-'Parte 3'!$O$29-'Parte 3'!$O$30), ('Parte 4'!$O$28-'Parte 4'!$O$29-'Parte 4'!$O$30))</f>
        <v>0</v>
      </c>
      <c r="G52" s="207">
        <f>IF(G1&lt;='Parte 2'!$C$17, ('Parte 3'!$O$28-'Parte 3'!$O$29-'Parte 3'!$O$30), ('Parte 4'!$O$28-'Parte 4'!$O$29-'Parte 4'!$O$30))</f>
        <v>0</v>
      </c>
      <c r="H52" s="207">
        <f>IF(H1&lt;='Parte 2'!$C$17, ('Parte 3'!$O$28-'Parte 3'!$O$29-'Parte 3'!$O$30), ('Parte 4'!$O$28-'Parte 4'!$O$29-'Parte 4'!$O$30))</f>
        <v>0</v>
      </c>
      <c r="I52" s="207">
        <f>IF(I1&lt;='Parte 2'!$C$17, ('Parte 3'!$O$28-'Parte 3'!$O$29-'Parte 3'!$O$30), ('Parte 4'!$O$28-'Parte 4'!$O$29-'Parte 4'!$O$30))</f>
        <v>0</v>
      </c>
      <c r="J52" s="207">
        <f>IF(J1&lt;='Parte 2'!$C$17, ('Parte 3'!$O$28-'Parte 3'!$O$29-'Parte 3'!$O$30), ('Parte 4'!$O$28-'Parte 4'!$O$29-'Parte 4'!$O$30))</f>
        <v>0</v>
      </c>
      <c r="K52" s="207">
        <f>IF(K1&lt;='Parte 2'!$C$17, ('Parte 3'!$O$28-'Parte 3'!$O$29-'Parte 3'!$O$30), ('Parte 4'!$O$28-'Parte 4'!$O$29-'Parte 4'!$O$30))</f>
        <v>0</v>
      </c>
      <c r="L52" s="207">
        <f>IF(L1&lt;='Parte 2'!$C$17, ('Parte 3'!$O$28-'Parte 3'!$O$29-'Parte 3'!$O$30), ('Parte 4'!$O$28-'Parte 4'!$O$29-'Parte 4'!$O$30))</f>
        <v>0</v>
      </c>
      <c r="M52" s="207">
        <f>IF(M1&lt;='Parte 2'!$C$17, ('Parte 3'!$O$28-'Parte 3'!$O$29-'Parte 3'!$O$30), ('Parte 4'!$O$28-'Parte 4'!$O$29-'Parte 4'!$O$30))</f>
        <v>0</v>
      </c>
      <c r="N52" s="207">
        <f>IF(N1&lt;='Parte 2'!$C$17, ('Parte 3'!$O$28-'Parte 3'!$O$29-'Parte 3'!$O$30), ('Parte 4'!$O$28-'Parte 4'!$O$29-'Parte 4'!$O$30))</f>
        <v>0</v>
      </c>
      <c r="O52" s="207">
        <f>IF(O1&lt;='Parte 2'!$C$17, ('Parte 3'!$O$28-'Parte 3'!$O$29-'Parte 3'!$O$30), ('Parte 4'!$O$28-'Parte 4'!$O$29-'Parte 4'!$O$30))</f>
        <v>0</v>
      </c>
      <c r="P52" s="208">
        <f>SUM(Tabela10[[#This Row],['#N/D]:['#N/D12]])</f>
        <v>0</v>
      </c>
    </row>
    <row r="53" spans="1:16" s="121" customFormat="1" x14ac:dyDescent="0.2">
      <c r="A53" s="200" t="s">
        <v>302</v>
      </c>
      <c r="B53" s="198" t="s">
        <v>0</v>
      </c>
      <c r="C53" s="198" t="s">
        <v>220</v>
      </c>
      <c r="D53" s="199">
        <v>0</v>
      </c>
      <c r="E53" s="199">
        <v>0</v>
      </c>
      <c r="F53" s="199">
        <v>0</v>
      </c>
      <c r="G53" s="199">
        <v>0</v>
      </c>
      <c r="H53" s="199">
        <v>0</v>
      </c>
      <c r="I53" s="199">
        <v>0</v>
      </c>
      <c r="J53" s="199">
        <v>0</v>
      </c>
      <c r="K53" s="199">
        <v>0</v>
      </c>
      <c r="L53" s="199">
        <v>0</v>
      </c>
      <c r="M53" s="199">
        <v>0</v>
      </c>
      <c r="N53" s="199">
        <v>0</v>
      </c>
      <c r="O53" s="199">
        <v>0</v>
      </c>
      <c r="P53" s="208">
        <f>SUM(Tabela10[[#This Row],['#N/D]:['#N/D12]])</f>
        <v>0</v>
      </c>
    </row>
    <row r="54" spans="1:16" s="213" customFormat="1" x14ac:dyDescent="0.2">
      <c r="A54" s="209" t="s">
        <v>303</v>
      </c>
      <c r="B54" s="203" t="s">
        <v>0</v>
      </c>
      <c r="C54" s="203" t="s">
        <v>221</v>
      </c>
      <c r="D54" s="204">
        <f>IF(D1&lt;='Parte 2'!$C$17, ('Parte 3'!$O$16), ('Parte 4'!$O$16))</f>
        <v>0</v>
      </c>
      <c r="E54" s="204">
        <f>IF(E1&lt;='Parte 2'!$C$17, ('Parte 3'!$O$16), ('Parte 4'!$O$16))</f>
        <v>0</v>
      </c>
      <c r="F54" s="204">
        <f>IF(F1&lt;='Parte 2'!$C$17, ('Parte 3'!$O$16), ('Parte 4'!$O$16))</f>
        <v>0</v>
      </c>
      <c r="G54" s="204">
        <f>IF(G1&lt;='Parte 2'!$C$17, ('Parte 3'!$O$16), ('Parte 4'!$O$16))</f>
        <v>0</v>
      </c>
      <c r="H54" s="204">
        <f>IF(H1&lt;='Parte 2'!$C$17, ('Parte 3'!$O$16), ('Parte 4'!$O$16))</f>
        <v>0</v>
      </c>
      <c r="I54" s="204">
        <f>IF(I1&lt;='Parte 2'!$C$17, ('Parte 3'!$O$16), ('Parte 4'!$O$16))</f>
        <v>0</v>
      </c>
      <c r="J54" s="204">
        <f>IF(J1&lt;='Parte 2'!$C$17, ('Parte 3'!$O$16), ('Parte 4'!$O$16))</f>
        <v>0</v>
      </c>
      <c r="K54" s="204">
        <f>IF(K1&lt;='Parte 2'!$C$17, ('Parte 3'!$O$16), ('Parte 4'!$O$16))</f>
        <v>0</v>
      </c>
      <c r="L54" s="204">
        <f>IF(L1&lt;='Parte 2'!$C$17, ('Parte 3'!$O$16), ('Parte 4'!$O$16))</f>
        <v>0</v>
      </c>
      <c r="M54" s="204">
        <f>IF(M1&lt;='Parte 2'!$C$17, ('Parte 3'!$O$16), ('Parte 4'!$O$16))</f>
        <v>0</v>
      </c>
      <c r="N54" s="204">
        <f>IF(N1&lt;='Parte 2'!$C$17, ('Parte 3'!$O$16), ('Parte 4'!$O$16))</f>
        <v>0</v>
      </c>
      <c r="O54" s="204">
        <f>IF(O1&lt;='Parte 2'!$C$17, ('Parte 3'!$O$16), ('Parte 4'!$O$16))</f>
        <v>0</v>
      </c>
      <c r="P54" s="208">
        <f>SUM(Tabela10[[#This Row],['#N/D]:['#N/D12]])</f>
        <v>0</v>
      </c>
    </row>
    <row r="55" spans="1:16" s="136" customFormat="1" x14ac:dyDescent="0.2">
      <c r="A55" s="200" t="s">
        <v>304</v>
      </c>
      <c r="B55" s="198" t="s">
        <v>0</v>
      </c>
      <c r="C55" s="198" t="s">
        <v>222</v>
      </c>
      <c r="D55" s="199">
        <v>0</v>
      </c>
      <c r="E55" s="199">
        <v>0</v>
      </c>
      <c r="F55" s="199">
        <v>0</v>
      </c>
      <c r="G55" s="199">
        <v>0</v>
      </c>
      <c r="H55" s="199">
        <v>0</v>
      </c>
      <c r="I55" s="199">
        <v>0</v>
      </c>
      <c r="J55" s="199">
        <v>0</v>
      </c>
      <c r="K55" s="199">
        <v>0</v>
      </c>
      <c r="L55" s="199">
        <v>0</v>
      </c>
      <c r="M55" s="199">
        <v>0</v>
      </c>
      <c r="N55" s="199">
        <v>0</v>
      </c>
      <c r="O55" s="199">
        <v>0</v>
      </c>
      <c r="P55" s="208">
        <f>SUM(Tabela10[[#This Row],['#N/D]:['#N/D12]])</f>
        <v>0</v>
      </c>
    </row>
    <row r="56" spans="1:16" s="136" customFormat="1" x14ac:dyDescent="0.2">
      <c r="A56" s="209" t="s">
        <v>305</v>
      </c>
      <c r="B56" s="203" t="s">
        <v>0</v>
      </c>
      <c r="C56" s="203" t="s">
        <v>223</v>
      </c>
      <c r="D56" s="204">
        <f>IF(D1&lt;='Parte 2'!$C$17,('Parte 3'!$O$31+'Parte 3'!$O$32),('Parte 4'!$O$31+'Parte 4'!$O$32))</f>
        <v>0</v>
      </c>
      <c r="E56" s="204">
        <f>IF(E1&lt;='Parte 2'!$C$17,('Parte 3'!$O$31+'Parte 3'!$O$32),('Parte 4'!$O$31+'Parte 4'!$O$32))</f>
        <v>0</v>
      </c>
      <c r="F56" s="204">
        <f>IF(F1&lt;='Parte 2'!$C$17,('Parte 3'!$O$31+'Parte 3'!$O$32),('Parte 4'!$O$31+'Parte 4'!$O$32))</f>
        <v>0</v>
      </c>
      <c r="G56" s="204">
        <f>IF(G1&lt;='Parte 2'!$C$17,('Parte 3'!$O$31+'Parte 3'!$O$32),('Parte 4'!$O$31+'Parte 4'!$O$32))</f>
        <v>0</v>
      </c>
      <c r="H56" s="204">
        <f>IF(H1&lt;='Parte 2'!$C$17,('Parte 3'!$O$31+'Parte 3'!$O$32),('Parte 4'!$O$31+'Parte 4'!$O$32))</f>
        <v>0</v>
      </c>
      <c r="I56" s="204">
        <f>IF(I1&lt;='Parte 2'!$C$17,('Parte 3'!$O$31+'Parte 3'!$O$32),('Parte 4'!$O$31+'Parte 4'!$O$32))</f>
        <v>0</v>
      </c>
      <c r="J56" s="204">
        <f>IF(J1&lt;='Parte 2'!$C$17,('Parte 3'!$O$31+'Parte 3'!$O$32),('Parte 4'!$O$31+'Parte 4'!$O$32))</f>
        <v>0</v>
      </c>
      <c r="K56" s="204">
        <f>IF(K1&lt;='Parte 2'!$C$17,('Parte 3'!$O$31+'Parte 3'!$O$32),('Parte 4'!$O$31+'Parte 4'!$O$32))</f>
        <v>0</v>
      </c>
      <c r="L56" s="204">
        <f>IF(L1&lt;='Parte 2'!$C$17,('Parte 3'!$O$31+'Parte 3'!$O$32),('Parte 4'!$O$31+'Parte 4'!$O$32))</f>
        <v>0</v>
      </c>
      <c r="M56" s="204">
        <f>IF(M1&lt;='Parte 2'!$C$17,('Parte 3'!$O$31+'Parte 3'!$O$32),('Parte 4'!$O$31+'Parte 4'!$O$32))</f>
        <v>0</v>
      </c>
      <c r="N56" s="204">
        <f>IF(N1&lt;='Parte 2'!$C$17,('Parte 3'!$O$31+'Parte 3'!$O$32),('Parte 4'!$O$31+'Parte 4'!$O$32))</f>
        <v>0</v>
      </c>
      <c r="O56" s="204">
        <f>IF(O1&lt;='Parte 2'!$C$17,('Parte 3'!$O$31+'Parte 3'!$O$32),('Parte 4'!$O$31+'Parte 4'!$O$32))</f>
        <v>0</v>
      </c>
      <c r="P56" s="208">
        <f>SUM(Tabela10[[#This Row],['#N/D]:['#N/D12]])</f>
        <v>0</v>
      </c>
    </row>
    <row r="57" spans="1:16" s="136" customFormat="1" ht="12" customHeight="1" x14ac:dyDescent="0.2">
      <c r="A57" s="209" t="s">
        <v>306</v>
      </c>
      <c r="B57" s="203" t="s">
        <v>0</v>
      </c>
      <c r="C57" s="203" t="s">
        <v>224</v>
      </c>
      <c r="D57" s="204">
        <f>IF(D1&lt;='Parte 2'!$C$17,('Parte 3'!$O$33),('Parte 4'!$O$33))</f>
        <v>0</v>
      </c>
      <c r="E57" s="204">
        <f>IF(E1&lt;='Parte 2'!$C$17,('Parte 3'!$O$33),('Parte 4'!$O$33))</f>
        <v>0</v>
      </c>
      <c r="F57" s="204">
        <f>IF(F1&lt;='Parte 2'!$C$17,('Parte 3'!$O$33),('Parte 4'!$O$33))</f>
        <v>0</v>
      </c>
      <c r="G57" s="204">
        <f>IF(G1&lt;='Parte 2'!$C$17,('Parte 3'!$O$33),('Parte 4'!$O$33))</f>
        <v>0</v>
      </c>
      <c r="H57" s="204">
        <f>IF(H1&lt;='Parte 2'!$C$17,('Parte 3'!$O$33),('Parte 4'!$O$33))</f>
        <v>0</v>
      </c>
      <c r="I57" s="204">
        <f>IF(I1&lt;='Parte 2'!$C$17,('Parte 3'!$O$33),('Parte 4'!$O$33))</f>
        <v>0</v>
      </c>
      <c r="J57" s="204">
        <f>IF(J1&lt;='Parte 2'!$C$17,('Parte 3'!$O$33),('Parte 4'!$O$33))</f>
        <v>0</v>
      </c>
      <c r="K57" s="204">
        <f>IF(K1&lt;='Parte 2'!$C$17,('Parte 3'!$O$33),('Parte 4'!$O$33))</f>
        <v>0</v>
      </c>
      <c r="L57" s="204">
        <f>IF(L1&lt;='Parte 2'!$C$17,('Parte 3'!$O$33),('Parte 4'!$O$33))</f>
        <v>0</v>
      </c>
      <c r="M57" s="204">
        <f>IF(M1&lt;='Parte 2'!$C$17,('Parte 3'!$O$33),('Parte 4'!$O$33))</f>
        <v>0</v>
      </c>
      <c r="N57" s="204">
        <f>IF(N1&lt;='Parte 2'!$C$17,('Parte 3'!$O$33),('Parte 4'!$O$33))</f>
        <v>0</v>
      </c>
      <c r="O57" s="204">
        <f>IF(O1&lt;='Parte 2'!$C$17,('Parte 3'!$O$33),('Parte 4'!$O$33))</f>
        <v>0</v>
      </c>
      <c r="P57" s="208">
        <f>SUM(Tabela10[[#This Row],['#N/D]:['#N/D12]])</f>
        <v>0</v>
      </c>
    </row>
    <row r="58" spans="1:16" s="213" customFormat="1" x14ac:dyDescent="0.2">
      <c r="A58" s="200" t="s">
        <v>307</v>
      </c>
      <c r="B58" s="198" t="s">
        <v>0</v>
      </c>
      <c r="C58" s="198" t="s">
        <v>225</v>
      </c>
      <c r="D58" s="199">
        <v>0</v>
      </c>
      <c r="E58" s="199">
        <v>0</v>
      </c>
      <c r="F58" s="199">
        <v>0</v>
      </c>
      <c r="G58" s="199">
        <v>0</v>
      </c>
      <c r="H58" s="199">
        <v>0</v>
      </c>
      <c r="I58" s="199">
        <v>0</v>
      </c>
      <c r="J58" s="199">
        <v>0</v>
      </c>
      <c r="K58" s="199">
        <v>0</v>
      </c>
      <c r="L58" s="199">
        <v>0</v>
      </c>
      <c r="M58" s="199">
        <v>0</v>
      </c>
      <c r="N58" s="199">
        <v>0</v>
      </c>
      <c r="O58" s="199">
        <v>0</v>
      </c>
      <c r="P58" s="208">
        <f>SUM(Tabela10[[#This Row],['#N/D]:['#N/D12]])</f>
        <v>0</v>
      </c>
    </row>
    <row r="59" spans="1:16" s="213" customFormat="1" x14ac:dyDescent="0.2">
      <c r="A59" s="200" t="s">
        <v>308</v>
      </c>
      <c r="B59" s="198" t="s">
        <v>0</v>
      </c>
      <c r="C59" s="198" t="s">
        <v>226</v>
      </c>
      <c r="D59" s="199">
        <v>0</v>
      </c>
      <c r="E59" s="199">
        <v>0</v>
      </c>
      <c r="F59" s="199">
        <v>0</v>
      </c>
      <c r="G59" s="199">
        <v>0</v>
      </c>
      <c r="H59" s="199">
        <v>0</v>
      </c>
      <c r="I59" s="199">
        <v>0</v>
      </c>
      <c r="J59" s="199">
        <v>0</v>
      </c>
      <c r="K59" s="199">
        <v>0</v>
      </c>
      <c r="L59" s="199">
        <v>0</v>
      </c>
      <c r="M59" s="199">
        <v>0</v>
      </c>
      <c r="N59" s="199">
        <v>0</v>
      </c>
      <c r="O59" s="199">
        <v>0</v>
      </c>
      <c r="P59" s="208">
        <f>SUM(Tabela10[[#This Row],['#N/D]:['#N/D12]])</f>
        <v>0</v>
      </c>
    </row>
    <row r="60" spans="1:16" s="136" customFormat="1" x14ac:dyDescent="0.2">
      <c r="A60" s="200" t="s">
        <v>309</v>
      </c>
      <c r="B60" s="198" t="s">
        <v>0</v>
      </c>
      <c r="C60" s="198" t="s">
        <v>227</v>
      </c>
      <c r="D60" s="199">
        <v>0</v>
      </c>
      <c r="E60" s="199">
        <v>0</v>
      </c>
      <c r="F60" s="199">
        <v>0</v>
      </c>
      <c r="G60" s="199">
        <v>0</v>
      </c>
      <c r="H60" s="199">
        <v>0</v>
      </c>
      <c r="I60" s="199">
        <v>0</v>
      </c>
      <c r="J60" s="199">
        <v>0</v>
      </c>
      <c r="K60" s="199">
        <v>0</v>
      </c>
      <c r="L60" s="199">
        <v>0</v>
      </c>
      <c r="M60" s="199">
        <v>0</v>
      </c>
      <c r="N60" s="199">
        <v>0</v>
      </c>
      <c r="O60" s="199">
        <v>0</v>
      </c>
      <c r="P60" s="208">
        <f>SUM(Tabela10[[#This Row],['#N/D]:['#N/D12]])</f>
        <v>0</v>
      </c>
    </row>
    <row r="61" spans="1:16" s="136" customFormat="1" x14ac:dyDescent="0.2">
      <c r="A61" s="209" t="s">
        <v>310</v>
      </c>
      <c r="B61" s="203" t="s">
        <v>0</v>
      </c>
      <c r="C61" s="203" t="s">
        <v>228</v>
      </c>
      <c r="D61" s="204">
        <f>IF(D1&lt;='Parte 2'!$C$17,('Parte 3'!$O$25-'Parte 3'!$O$26-'Parte 3'!$O$27),('Parte 4'!$O$25-'Parte 4'!$O$26-'Parte 4'!$O$27))</f>
        <v>0</v>
      </c>
      <c r="E61" s="204">
        <f>IF(E1&lt;='Parte 2'!$C$17,('Parte 3'!$O$25-'Parte 3'!$O$26-'Parte 3'!$O$27),('Parte 4'!$O$25-'Parte 4'!$O$26-'Parte 4'!$O$27))</f>
        <v>0</v>
      </c>
      <c r="F61" s="204">
        <f>IF(F1&lt;='Parte 2'!$C$17,('Parte 3'!$O$25-'Parte 3'!$O$26-'Parte 3'!$O$27),('Parte 4'!$O$25-'Parte 4'!$O$26-'Parte 4'!$O$27))</f>
        <v>0</v>
      </c>
      <c r="G61" s="204">
        <f>IF(G1&lt;='Parte 2'!$C$17,('Parte 3'!$O$25-'Parte 3'!$O$26-'Parte 3'!$O$27),('Parte 4'!$O$25-'Parte 4'!$O$26-'Parte 4'!$O$27))</f>
        <v>0</v>
      </c>
      <c r="H61" s="204">
        <f>IF(H1&lt;='Parte 2'!$C$17,('Parte 3'!$O$25-'Parte 3'!$O$26-'Parte 3'!$O$27),('Parte 4'!$O$25-'Parte 4'!$O$26-'Parte 4'!$O$27))</f>
        <v>0</v>
      </c>
      <c r="I61" s="204">
        <f>IF(I1&lt;='Parte 2'!$C$17,('Parte 3'!$O$25-'Parte 3'!$O$26-'Parte 3'!$O$27),('Parte 4'!$O$25-'Parte 4'!$O$26-'Parte 4'!$O$27))</f>
        <v>0</v>
      </c>
      <c r="J61" s="204">
        <f>IF(J1&lt;='Parte 2'!$C$17,('Parte 3'!$O$25-'Parte 3'!$O$26-'Parte 3'!$O$27),('Parte 4'!$O$25-'Parte 4'!$O$26-'Parte 4'!$O$27))</f>
        <v>0</v>
      </c>
      <c r="K61" s="204">
        <f>IF(K1&lt;='Parte 2'!$C$17,('Parte 3'!$O$25-'Parte 3'!$O$26-'Parte 3'!$O$27),('Parte 4'!$O$25-'Parte 4'!$O$26-'Parte 4'!$O$27))</f>
        <v>0</v>
      </c>
      <c r="L61" s="204">
        <f>IF(L1&lt;='Parte 2'!$C$17,('Parte 3'!$O$25-'Parte 3'!$O$26-'Parte 3'!$O$27),('Parte 4'!$O$25-'Parte 4'!$O$26-'Parte 4'!$O$27))</f>
        <v>0</v>
      </c>
      <c r="M61" s="204">
        <f>IF(M1&lt;='Parte 2'!$C$17,('Parte 3'!$O$25-'Parte 3'!$O$26-'Parte 3'!$O$27),('Parte 4'!$O$25-'Parte 4'!$O$26-'Parte 4'!$O$27))</f>
        <v>0</v>
      </c>
      <c r="N61" s="204">
        <f>IF(N1&lt;='Parte 2'!$C$17,('Parte 3'!$O$25-'Parte 3'!$O$26-'Parte 3'!$O$27),('Parte 4'!$O$25-'Parte 4'!$O$26-'Parte 4'!$O$27))</f>
        <v>0</v>
      </c>
      <c r="O61" s="204">
        <f>IF(O1&lt;='Parte 2'!$C$17,('Parte 3'!$O$25-'Parte 3'!$O$26-'Parte 3'!$O$27),('Parte 4'!$O$25-'Parte 4'!$O$26-'Parte 4'!$O$27))</f>
        <v>0</v>
      </c>
      <c r="P61" s="208">
        <f>SUM(Tabela10[[#This Row],['#N/D]:['#N/D12]])</f>
        <v>0</v>
      </c>
    </row>
    <row r="62" spans="1:16" s="213" customFormat="1" x14ac:dyDescent="0.2">
      <c r="A62" s="209" t="s">
        <v>311</v>
      </c>
      <c r="B62" s="203" t="s">
        <v>0</v>
      </c>
      <c r="C62" s="203" t="s">
        <v>145</v>
      </c>
      <c r="D62" s="204">
        <f>IF(D1&lt;='Parte 2'!$C$17,('Parte 3'!$O$34+'Parte 3'!$O$35+'Parte 3'!$O$36), ('Parte 4'!$O$34+'Parte 4'!$O$35+'Parte 4'!$O$36))</f>
        <v>0</v>
      </c>
      <c r="E62" s="204">
        <f>IF(E1&lt;='Parte 2'!$C$17,('Parte 3'!$O$34+'Parte 3'!$O$35+'Parte 3'!$O$36), ('Parte 4'!$O$34+'Parte 4'!$O$35+'Parte 4'!$O$36))</f>
        <v>0</v>
      </c>
      <c r="F62" s="204">
        <f>IF(F1&lt;='Parte 2'!$C$17,('Parte 3'!$O$34+'Parte 3'!$O$35+'Parte 3'!$O$36), ('Parte 4'!$O$34+'Parte 4'!$O$35+'Parte 4'!$O$36))</f>
        <v>0</v>
      </c>
      <c r="G62" s="204">
        <f>IF(G1&lt;='Parte 2'!$C$17,('Parte 3'!$O$34+'Parte 3'!$O$35+'Parte 3'!$O$36), ('Parte 4'!$O$34+'Parte 4'!$O$35+'Parte 4'!$O$36))</f>
        <v>0</v>
      </c>
      <c r="H62" s="204">
        <f>IF(H1&lt;='Parte 2'!$C$17,('Parte 3'!$O$34+'Parte 3'!$O$35+'Parte 3'!$O$36), ('Parte 4'!$O$34+'Parte 4'!$O$35+'Parte 4'!$O$36))</f>
        <v>0</v>
      </c>
      <c r="I62" s="204">
        <f>IF(I1&lt;='Parte 2'!$C$17,('Parte 3'!$O$34+'Parte 3'!$O$35+'Parte 3'!$O$36), ('Parte 4'!$O$34+'Parte 4'!$O$35+'Parte 4'!$O$36))</f>
        <v>0</v>
      </c>
      <c r="J62" s="204">
        <f>IF(J1&lt;='Parte 2'!$C$17,('Parte 3'!$O$34+'Parte 3'!$O$35+'Parte 3'!$O$36), ('Parte 4'!$O$34+'Parte 4'!$O$35+'Parte 4'!$O$36))</f>
        <v>0</v>
      </c>
      <c r="K62" s="204">
        <f>IF(K1&lt;='Parte 2'!$C$17,('Parte 3'!$O$34+'Parte 3'!$O$35+'Parte 3'!$O$36), ('Parte 4'!$O$34+'Parte 4'!$O$35+'Parte 4'!$O$36))</f>
        <v>0</v>
      </c>
      <c r="L62" s="204">
        <f>IF(L1&lt;='Parte 2'!$C$17,('Parte 3'!$O$34+'Parte 3'!$O$35+'Parte 3'!$O$36), ('Parte 4'!$O$34+'Parte 4'!$O$35+'Parte 4'!$O$36))</f>
        <v>0</v>
      </c>
      <c r="M62" s="204">
        <f>IF(M1&lt;='Parte 2'!$C$17,('Parte 3'!$O$34+'Parte 3'!$O$35+'Parte 3'!$O$36), ('Parte 4'!$O$34+'Parte 4'!$O$35+'Parte 4'!$O$36))</f>
        <v>0</v>
      </c>
      <c r="N62" s="204">
        <f>IF(N1&lt;='Parte 2'!$C$17,('Parte 3'!$O$34+'Parte 3'!$O$35+'Parte 3'!$O$36), ('Parte 4'!$O$34+'Parte 4'!$O$35+'Parte 4'!$O$36))</f>
        <v>0</v>
      </c>
      <c r="O62" s="204">
        <f>IF(O1&lt;='Parte 2'!$C$17,('Parte 3'!$O$34+'Parte 3'!$O$35+'Parte 3'!$O$36), ('Parte 4'!$O$34+'Parte 4'!$O$35+'Parte 4'!$O$36))</f>
        <v>0</v>
      </c>
      <c r="P62" s="208">
        <f>SUM(Tabela10[[#This Row],['#N/D]:['#N/D12]])</f>
        <v>0</v>
      </c>
    </row>
    <row r="63" spans="1:16" s="213" customFormat="1" x14ac:dyDescent="0.2">
      <c r="A63" s="200" t="s">
        <v>312</v>
      </c>
      <c r="B63" s="198" t="s">
        <v>0</v>
      </c>
      <c r="C63" s="198" t="s">
        <v>229</v>
      </c>
      <c r="D63" s="199">
        <v>0</v>
      </c>
      <c r="E63" s="199">
        <v>0</v>
      </c>
      <c r="F63" s="199">
        <v>0</v>
      </c>
      <c r="G63" s="199">
        <v>0</v>
      </c>
      <c r="H63" s="199">
        <v>0</v>
      </c>
      <c r="I63" s="199">
        <v>0</v>
      </c>
      <c r="J63" s="199">
        <v>0</v>
      </c>
      <c r="K63" s="199">
        <v>0</v>
      </c>
      <c r="L63" s="199">
        <v>0</v>
      </c>
      <c r="M63" s="199">
        <v>0</v>
      </c>
      <c r="N63" s="199">
        <v>0</v>
      </c>
      <c r="O63" s="199">
        <v>0</v>
      </c>
      <c r="P63" s="208">
        <f>SUM(Tabela10[[#This Row],['#N/D]:['#N/D12]])</f>
        <v>0</v>
      </c>
    </row>
    <row r="64" spans="1:16" s="121" customFormat="1" x14ac:dyDescent="0.2">
      <c r="A64" s="200" t="s">
        <v>313</v>
      </c>
      <c r="B64" s="198" t="s">
        <v>0</v>
      </c>
      <c r="C64" s="198" t="s">
        <v>230</v>
      </c>
      <c r="D64" s="199">
        <v>0</v>
      </c>
      <c r="E64" s="199">
        <v>0</v>
      </c>
      <c r="F64" s="199">
        <v>0</v>
      </c>
      <c r="G64" s="199">
        <v>0</v>
      </c>
      <c r="H64" s="199">
        <v>0</v>
      </c>
      <c r="I64" s="199">
        <v>0</v>
      </c>
      <c r="J64" s="199">
        <v>0</v>
      </c>
      <c r="K64" s="199">
        <v>0</v>
      </c>
      <c r="L64" s="199">
        <v>0</v>
      </c>
      <c r="M64" s="199">
        <v>0</v>
      </c>
      <c r="N64" s="199">
        <v>0</v>
      </c>
      <c r="O64" s="199">
        <v>0</v>
      </c>
      <c r="P64" s="208">
        <f>SUM(Tabela10[[#This Row],['#N/D]:['#N/D12]])</f>
        <v>0</v>
      </c>
    </row>
    <row r="65" spans="1:16" s="121" customFormat="1" x14ac:dyDescent="0.2">
      <c r="A65" s="209" t="s">
        <v>314</v>
      </c>
      <c r="B65" s="203" t="s">
        <v>0</v>
      </c>
      <c r="C65" s="203" t="s">
        <v>1</v>
      </c>
      <c r="D65" s="204">
        <f>IF(D1&lt;='Parte 2'!$C$17,('Parte 3'!$O$23+'Parte 3'!$O$26+'Parte 3'!$O$29-'Parte 3'!$O$22),('Parte 4'!$O$23+'Parte 4'!$O$26+'Parte 4'!$O$29-'Parte 4'!$O$22))</f>
        <v>0</v>
      </c>
      <c r="E65" s="204">
        <f>IF(E1&lt;='Parte 2'!$C$17,('Parte 3'!$O$23+'Parte 3'!$O$26+'Parte 3'!$O$29-'Parte 3'!$O$22),('Parte 4'!$O$23+'Parte 4'!$O$26+'Parte 4'!$O$29-'Parte 4'!$O$22))</f>
        <v>0</v>
      </c>
      <c r="F65" s="204">
        <f>IF(F1&lt;='Parte 2'!$C$17,('Parte 3'!$O$23+'Parte 3'!$O$26+'Parte 3'!$O$29-'Parte 3'!$O$22),('Parte 4'!$O$23+'Parte 4'!$O$26+'Parte 4'!$O$29-'Parte 4'!$O$22))</f>
        <v>0</v>
      </c>
      <c r="G65" s="204">
        <f>IF(G1&lt;='Parte 2'!$C$17,('Parte 3'!$O$23+'Parte 3'!$O$26+'Parte 3'!$O$29-'Parte 3'!$O$22),('Parte 4'!$O$23+'Parte 4'!$O$26+'Parte 4'!$O$29-'Parte 4'!$O$22))</f>
        <v>0</v>
      </c>
      <c r="H65" s="204">
        <f>IF(H1&lt;='Parte 2'!$C$17,('Parte 3'!$O$23+'Parte 3'!$O$26+'Parte 3'!$O$29-'Parte 3'!$O$22),('Parte 4'!$O$23+'Parte 4'!$O$26+'Parte 4'!$O$29-'Parte 4'!$O$22))</f>
        <v>0</v>
      </c>
      <c r="I65" s="204">
        <f>IF(I1&lt;='Parte 2'!$C$17,('Parte 3'!$O$23+'Parte 3'!$O$26+'Parte 3'!$O$29-'Parte 3'!$O$22),('Parte 4'!$O$23+'Parte 4'!$O$26+'Parte 4'!$O$29-'Parte 4'!$O$22))</f>
        <v>0</v>
      </c>
      <c r="J65" s="204">
        <f>IF(J1&lt;='Parte 2'!$C$17,('Parte 3'!$O$23+'Parte 3'!$O$26+'Parte 3'!$O$29-'Parte 3'!$O$22),('Parte 4'!$O$23+'Parte 4'!$O$26+'Parte 4'!$O$29-'Parte 4'!$O$22))</f>
        <v>0</v>
      </c>
      <c r="K65" s="204">
        <f>IF(K1&lt;='Parte 2'!$C$17,('Parte 3'!$O$23+'Parte 3'!$O$26+'Parte 3'!$O$29-'Parte 3'!$O$22),('Parte 4'!$O$23+'Parte 4'!$O$26+'Parte 4'!$O$29-'Parte 4'!$O$22))</f>
        <v>0</v>
      </c>
      <c r="L65" s="204">
        <f>IF(L1&lt;='Parte 2'!$C$17,('Parte 3'!$O$23+'Parte 3'!$O$26+'Parte 3'!$O$29-'Parte 3'!$O$22),('Parte 4'!$O$23+'Parte 4'!$O$26+'Parte 4'!$O$29-'Parte 4'!$O$22))</f>
        <v>0</v>
      </c>
      <c r="M65" s="204">
        <f>IF(M1&lt;='Parte 2'!$C$17,('Parte 3'!$O$23+'Parte 3'!$O$26+'Parte 3'!$O$29-'Parte 3'!$O$22),('Parte 4'!$O$23+'Parte 4'!$O$26+'Parte 4'!$O$29-'Parte 4'!$O$22))</f>
        <v>0</v>
      </c>
      <c r="N65" s="204">
        <f>IF(N1&lt;='Parte 2'!$C$17,('Parte 3'!$O$23+'Parte 3'!$O$26+'Parte 3'!$O$29-'Parte 3'!$O$22),('Parte 4'!$O$23+'Parte 4'!$O$26+'Parte 4'!$O$29-'Parte 4'!$O$22))</f>
        <v>0</v>
      </c>
      <c r="O65" s="204">
        <f>IF(O1&lt;='Parte 2'!$C$17,('Parte 3'!$O$23+'Parte 3'!$O$26+'Parte 3'!$O$29-'Parte 3'!$O$22),('Parte 4'!$O$23+'Parte 4'!$O$26+'Parte 4'!$O$29-'Parte 4'!$O$22))</f>
        <v>0</v>
      </c>
      <c r="P65" s="208">
        <f>SUM(Tabela10[[#This Row],['#N/D]:['#N/D12]])</f>
        <v>0</v>
      </c>
    </row>
    <row r="66" spans="1:16" s="121" customFormat="1" x14ac:dyDescent="0.2">
      <c r="A66" s="209" t="s">
        <v>315</v>
      </c>
      <c r="B66" s="203" t="s">
        <v>0</v>
      </c>
      <c r="C66" s="203" t="s">
        <v>231</v>
      </c>
      <c r="D66" s="204">
        <f>IF(D1&lt;='Parte 2'!$C$17,('Parte 3'!$O$24+'Parte 3'!$O$27+'Parte 3'!$O$30), ('Parte 4'!$O$24+'Parte 4'!$O$27+'Parte 4'!$O$30))</f>
        <v>0</v>
      </c>
      <c r="E66" s="204">
        <f>IF(E1&lt;='Parte 2'!$C$17,('Parte 3'!$O$24+'Parte 3'!$O$27+'Parte 3'!$O$30), ('Parte 4'!$O$24+'Parte 4'!$O$27+'Parte 4'!$O$30))</f>
        <v>0</v>
      </c>
      <c r="F66" s="204">
        <f>IF(F1&lt;='Parte 2'!$C$17,('Parte 3'!$O$24+'Parte 3'!$O$27+'Parte 3'!$O$30), ('Parte 4'!$O$24+'Parte 4'!$O$27+'Parte 4'!$O$30))</f>
        <v>0</v>
      </c>
      <c r="G66" s="204">
        <f>IF(G1&lt;='Parte 2'!$C$17,('Parte 3'!$O$24+'Parte 3'!$O$27+'Parte 3'!$O$30), ('Parte 4'!$O$24+'Parte 4'!$O$27+'Parte 4'!$O$30))</f>
        <v>0</v>
      </c>
      <c r="H66" s="204">
        <f>IF(H1&lt;='Parte 2'!$C$17,('Parte 3'!$O$24+'Parte 3'!$O$27+'Parte 3'!$O$30), ('Parte 4'!$O$24+'Parte 4'!$O$27+'Parte 4'!$O$30))</f>
        <v>0</v>
      </c>
      <c r="I66" s="204">
        <f>IF(I1&lt;='Parte 2'!$C$17,('Parte 3'!$O$24+'Parte 3'!$O$27+'Parte 3'!$O$30), ('Parte 4'!$O$24+'Parte 4'!$O$27+'Parte 4'!$O$30))</f>
        <v>0</v>
      </c>
      <c r="J66" s="204">
        <f>IF(J1&lt;='Parte 2'!$C$17,('Parte 3'!$O$24+'Parte 3'!$O$27+'Parte 3'!$O$30), ('Parte 4'!$O$24+'Parte 4'!$O$27+'Parte 4'!$O$30))</f>
        <v>0</v>
      </c>
      <c r="K66" s="204">
        <f>IF(K1&lt;='Parte 2'!$C$17,('Parte 3'!$O$24+'Parte 3'!$O$27+'Parte 3'!$O$30), ('Parte 4'!$O$24+'Parte 4'!$O$27+'Parte 4'!$O$30))</f>
        <v>0</v>
      </c>
      <c r="L66" s="204">
        <f>IF(L1&lt;='Parte 2'!$C$17,('Parte 3'!$O$24+'Parte 3'!$O$27+'Parte 3'!$O$30), ('Parte 4'!$O$24+'Parte 4'!$O$27+'Parte 4'!$O$30))</f>
        <v>0</v>
      </c>
      <c r="M66" s="204">
        <f>IF(M1&lt;='Parte 2'!$C$17,('Parte 3'!$O$24+'Parte 3'!$O$27+'Parte 3'!$O$30), ('Parte 4'!$O$24+'Parte 4'!$O$27+'Parte 4'!$O$30))</f>
        <v>0</v>
      </c>
      <c r="N66" s="204">
        <f>IF(N1&lt;='Parte 2'!$C$17,('Parte 3'!$O$24+'Parte 3'!$O$27+'Parte 3'!$O$30), ('Parte 4'!$O$24+'Parte 4'!$O$27+'Parte 4'!$O$30))</f>
        <v>0</v>
      </c>
      <c r="O66" s="204">
        <f>IF(O1&lt;='Parte 2'!$C$17,('Parte 3'!$O$24+'Parte 3'!$O$27+'Parte 3'!$O$30), ('Parte 4'!$O$24+'Parte 4'!$O$27+'Parte 4'!$O$30))</f>
        <v>0</v>
      </c>
      <c r="P66" s="208">
        <f>SUM(Tabela10[[#This Row],['#N/D]:['#N/D12]])</f>
        <v>0</v>
      </c>
    </row>
    <row r="67" spans="1:16" s="136" customFormat="1" x14ac:dyDescent="0.2">
      <c r="A67" s="209" t="s">
        <v>316</v>
      </c>
      <c r="B67" s="203" t="s">
        <v>0</v>
      </c>
      <c r="C67" s="203" t="s">
        <v>232</v>
      </c>
      <c r="D67" s="204">
        <f>IF(D1&lt;='Parte 2'!$C$17,('Parte 3'!$O$37),('Parte 4'!$O$37))</f>
        <v>0</v>
      </c>
      <c r="E67" s="204">
        <f>IF(E1&lt;='Parte 2'!$C$17,('Parte 3'!$O$37),('Parte 4'!$O$37))</f>
        <v>0</v>
      </c>
      <c r="F67" s="204">
        <f>IF(F1&lt;='Parte 2'!$C$17,('Parte 3'!$O$37),('Parte 4'!$O$37))</f>
        <v>0</v>
      </c>
      <c r="G67" s="204">
        <f>IF(G1&lt;='Parte 2'!$C$17,('Parte 3'!$O$37),('Parte 4'!$O$37))</f>
        <v>0</v>
      </c>
      <c r="H67" s="204">
        <f>IF(H1&lt;='Parte 2'!$C$17,('Parte 3'!$O$37),('Parte 4'!$O$37))</f>
        <v>0</v>
      </c>
      <c r="I67" s="204">
        <f>IF(I1&lt;='Parte 2'!$C$17,('Parte 3'!$O$37),('Parte 4'!$O$37))</f>
        <v>0</v>
      </c>
      <c r="J67" s="204">
        <f>IF(J1&lt;='Parte 2'!$C$17,('Parte 3'!$O$37),('Parte 4'!$O$37))</f>
        <v>0</v>
      </c>
      <c r="K67" s="204">
        <f>IF(K1&lt;='Parte 2'!$C$17,('Parte 3'!$O$37),('Parte 4'!$O$37))</f>
        <v>0</v>
      </c>
      <c r="L67" s="204">
        <f>IF(L1&lt;='Parte 2'!$C$17,('Parte 3'!$O$37),('Parte 4'!$O$37))</f>
        <v>0</v>
      </c>
      <c r="M67" s="204">
        <f>IF(M1&lt;='Parte 2'!$C$17,('Parte 3'!$O$37),('Parte 4'!$O$37))</f>
        <v>0</v>
      </c>
      <c r="N67" s="204">
        <f>IF(N1&lt;='Parte 2'!$C$17,('Parte 3'!$O$37),('Parte 4'!$O$37))</f>
        <v>0</v>
      </c>
      <c r="O67" s="204">
        <f>IF(O1&lt;='Parte 2'!$C$17,('Parte 3'!$O$37),('Parte 4'!$O$37))</f>
        <v>0</v>
      </c>
      <c r="P67" s="208">
        <f>SUM(Tabela10[[#This Row],['#N/D]:['#N/D12]])</f>
        <v>0</v>
      </c>
    </row>
    <row r="68" spans="1:16" s="121" customFormat="1" x14ac:dyDescent="0.2">
      <c r="A68" s="209" t="s">
        <v>317</v>
      </c>
      <c r="B68" s="203" t="s">
        <v>0</v>
      </c>
      <c r="C68" s="203" t="s">
        <v>233</v>
      </c>
      <c r="D68" s="204">
        <f>IF(D1&lt;='Parte 2'!$C$17,('Parte 3'!$O$10+'Parte 3'!$O$22+'Parte 3'!$O$11+'Parte 3'!$O$12+'Parte 3'!$O$13+'Parte 3'!$O$14-'Parte 3'!$O$20-'Parte 3'!$O$23-'Parte 3'!$O$24),('Parte 4'!$O$10+'Parte 4'!$O$11+'Parte 4'!$O$12+'Parte 4'!$O$13+'Parte 4'!$O$14+'Parte 4'!$O$22-'Parte 4'!$O$20-'Parte 4'!$O$23-'Parte 4'!$O$24))</f>
        <v>0</v>
      </c>
      <c r="E68" s="204">
        <f>IF(E1&lt;='Parte 2'!$C$17,('Parte 3'!$O$10+'Parte 3'!$O$22+'Parte 3'!$O$11+'Parte 3'!$O$12+'Parte 3'!$O$13+'Parte 3'!$O$14-'Parte 3'!$O$20-'Parte 3'!$O$23-'Parte 3'!$O$24),('Parte 4'!$O$10+'Parte 4'!$O$11+'Parte 4'!$O$12+'Parte 4'!$O$13+'Parte 4'!$O$14+'Parte 4'!$O$22-'Parte 4'!$O$20-'Parte 4'!$O$23-'Parte 4'!$O$24))</f>
        <v>0</v>
      </c>
      <c r="F68" s="204">
        <f>IF(F1&lt;='Parte 2'!$C$17,('Parte 3'!$O$10+'Parte 3'!$O$22+'Parte 3'!$O$11+'Parte 3'!$O$12+'Parte 3'!$O$13+'Parte 3'!$O$14-'Parte 3'!$O$20-'Parte 3'!$O$23-'Parte 3'!$O$24),('Parte 4'!$O$10+'Parte 4'!$O$11+'Parte 4'!$O$12+'Parte 4'!$O$13+'Parte 4'!$O$14+'Parte 4'!$O$22-'Parte 4'!$O$20-'Parte 4'!$O$23-'Parte 4'!$O$24))</f>
        <v>0</v>
      </c>
      <c r="G68" s="204">
        <f>IF(G1&lt;='Parte 2'!$C$17,('Parte 3'!$O$10+'Parte 3'!$O$22+'Parte 3'!$O$11+'Parte 3'!$O$12+'Parte 3'!$O$13+'Parte 3'!$O$14-'Parte 3'!$O$20-'Parte 3'!$O$23-'Parte 3'!$O$24),('Parte 4'!$O$10+'Parte 4'!$O$11+'Parte 4'!$O$12+'Parte 4'!$O$13+'Parte 4'!$O$14+'Parte 4'!$O$22-'Parte 4'!$O$20-'Parte 4'!$O$23-'Parte 4'!$O$24))</f>
        <v>0</v>
      </c>
      <c r="H68" s="204">
        <f>IF(H1&lt;='Parte 2'!$C$17,('Parte 3'!$O$10+'Parte 3'!$O$22+'Parte 3'!$O$11+'Parte 3'!$O$12+'Parte 3'!$O$13+'Parte 3'!$O$14-'Parte 3'!$O$20-'Parte 3'!$O$23-'Parte 3'!$O$24),('Parte 4'!$O$10+'Parte 4'!$O$11+'Parte 4'!$O$12+'Parte 4'!$O$13+'Parte 4'!$O$14+'Parte 4'!$O$22-'Parte 4'!$O$20-'Parte 4'!$O$23-'Parte 4'!$O$24))</f>
        <v>0</v>
      </c>
      <c r="I68" s="204">
        <f>IF(I1&lt;='Parte 2'!$C$17,('Parte 3'!$O$10+'Parte 3'!$O$22+'Parte 3'!$O$11+'Parte 3'!$O$12+'Parte 3'!$O$13+'Parte 3'!$O$14-'Parte 3'!$O$20-'Parte 3'!$O$23-'Parte 3'!$O$24),('Parte 4'!$O$10+'Parte 4'!$O$11+'Parte 4'!$O$12+'Parte 4'!$O$13+'Parte 4'!$O$14+'Parte 4'!$O$22-'Parte 4'!$O$20-'Parte 4'!$O$23-'Parte 4'!$O$24))</f>
        <v>0</v>
      </c>
      <c r="J68" s="204">
        <f>IF(J1&lt;='Parte 2'!$C$17,('Parte 3'!$O$10+'Parte 3'!$O$22+'Parte 3'!$O$11+'Parte 3'!$O$12+'Parte 3'!$O$13+'Parte 3'!$O$14-'Parte 3'!$O$20-'Parte 3'!$O$23-'Parte 3'!$O$24),('Parte 4'!$O$10+'Parte 4'!$O$11+'Parte 4'!$O$12+'Parte 4'!$O$13+'Parte 4'!$O$14+'Parte 4'!$O$22-'Parte 4'!$O$20-'Parte 4'!$O$23-'Parte 4'!$O$24))</f>
        <v>0</v>
      </c>
      <c r="K68" s="204">
        <f>IF(K1&lt;='Parte 2'!$C$17,('Parte 3'!$O$10+'Parte 3'!$O$22+'Parte 3'!$O$11+'Parte 3'!$O$12+'Parte 3'!$O$13+'Parte 3'!$O$14-'Parte 3'!$O$20-'Parte 3'!$O$23-'Parte 3'!$O$24),('Parte 4'!$O$10+'Parte 4'!$O$11+'Parte 4'!$O$12+'Parte 4'!$O$13+'Parte 4'!$O$14+'Parte 4'!$O$22-'Parte 4'!$O$20-'Parte 4'!$O$23-'Parte 4'!$O$24))</f>
        <v>0</v>
      </c>
      <c r="L68" s="204">
        <f>IF(L1&lt;='Parte 2'!$C$17,('Parte 3'!$O$10+'Parte 3'!$O$22+'Parte 3'!$O$11+'Parte 3'!$O$12+'Parte 3'!$O$13+'Parte 3'!$O$14-'Parte 3'!$O$20-'Parte 3'!$O$23-'Parte 3'!$O$24),('Parte 4'!$O$10+'Parte 4'!$O$11+'Parte 4'!$O$12+'Parte 4'!$O$13+'Parte 4'!$O$14+'Parte 4'!$O$22-'Parte 4'!$O$20-'Parte 4'!$O$23-'Parte 4'!$O$24))</f>
        <v>0</v>
      </c>
      <c r="M68" s="204">
        <f>IF(M1&lt;='Parte 2'!$C$17,('Parte 3'!$O$10+'Parte 3'!$O$22+'Parte 3'!$O$11+'Parte 3'!$O$12+'Parte 3'!$O$13+'Parte 3'!$O$14-'Parte 3'!$O$20-'Parte 3'!$O$23-'Parte 3'!$O$24),('Parte 4'!$O$10+'Parte 4'!$O$11+'Parte 4'!$O$12+'Parte 4'!$O$13+'Parte 4'!$O$14+'Parte 4'!$O$22-'Parte 4'!$O$20-'Parte 4'!$O$23-'Parte 4'!$O$24))</f>
        <v>0</v>
      </c>
      <c r="N68" s="204">
        <f>IF(N1&lt;='Parte 2'!$C$17,('Parte 3'!$O$10+'Parte 3'!$O$22+'Parte 3'!$O$11+'Parte 3'!$O$12+'Parte 3'!$O$13+'Parte 3'!$O$14-'Parte 3'!$O$20-'Parte 3'!$O$23-'Parte 3'!$O$24),('Parte 4'!$O$10+'Parte 4'!$O$11+'Parte 4'!$O$12+'Parte 4'!$O$13+'Parte 4'!$O$14+'Parte 4'!$O$22-'Parte 4'!$O$20-'Parte 4'!$O$23-'Parte 4'!$O$24))</f>
        <v>0</v>
      </c>
      <c r="O68" s="204">
        <f>IF(O1&lt;='Parte 2'!$C$17,('Parte 3'!$O$10+'Parte 3'!$O$22+'Parte 3'!$O$11+'Parte 3'!$O$12+'Parte 3'!$O$13+'Parte 3'!$O$14-'Parte 3'!$O$20-'Parte 3'!$O$23-'Parte 3'!$O$24),('Parte 4'!$O$10+'Parte 4'!$O$11+'Parte 4'!$O$12+'Parte 4'!$O$13+'Parte 4'!$O$14+'Parte 4'!$O$22-'Parte 4'!$O$20-'Parte 4'!$O$23-'Parte 4'!$O$24))</f>
        <v>0</v>
      </c>
      <c r="P68" s="208">
        <f>SUM(Tabela10[[#This Row],['#N/D]:['#N/D12]])</f>
        <v>0</v>
      </c>
    </row>
    <row r="69" spans="1:16" s="213" customFormat="1" x14ac:dyDescent="0.2">
      <c r="A69" s="209" t="s">
        <v>318</v>
      </c>
      <c r="B69" s="203" t="s">
        <v>0</v>
      </c>
      <c r="C69" s="203" t="s">
        <v>234</v>
      </c>
      <c r="D69" s="204">
        <f>IF(D1&lt;='Parte 2'!$C$17,('Parte 3'!$O$15),('Parte 4'!$O$15))</f>
        <v>0</v>
      </c>
      <c r="E69" s="204">
        <f>IF(E1&lt;='Parte 2'!$C$17,('Parte 3'!$O$15),('Parte 4'!$O$15))</f>
        <v>0</v>
      </c>
      <c r="F69" s="204">
        <f>IF(F1&lt;='Parte 2'!$C$17,('Parte 3'!$O$15),('Parte 4'!$O$15))</f>
        <v>0</v>
      </c>
      <c r="G69" s="204">
        <f>IF(G1&lt;='Parte 2'!$C$17,('Parte 3'!$O$15),('Parte 4'!$O$15))</f>
        <v>0</v>
      </c>
      <c r="H69" s="204">
        <f>IF(H1&lt;='Parte 2'!$C$17,('Parte 3'!$O$15),('Parte 4'!$O$15))</f>
        <v>0</v>
      </c>
      <c r="I69" s="204">
        <f>IF(I1&lt;='Parte 2'!$C$17,('Parte 3'!$O$15),('Parte 4'!$O$15))</f>
        <v>0</v>
      </c>
      <c r="J69" s="204">
        <f>IF(J1&lt;='Parte 2'!$C$17,('Parte 3'!$O$15),('Parte 4'!$O$15))</f>
        <v>0</v>
      </c>
      <c r="K69" s="204">
        <f>IF(K1&lt;='Parte 2'!$C$17,('Parte 3'!$O$15),('Parte 4'!$O$15))</f>
        <v>0</v>
      </c>
      <c r="L69" s="204">
        <f>IF(L1&lt;='Parte 2'!$C$17,('Parte 3'!$O$15),('Parte 4'!$O$15))</f>
        <v>0</v>
      </c>
      <c r="M69" s="204">
        <f>IF(M1&lt;='Parte 2'!$C$17,('Parte 3'!$O$15),('Parte 4'!$O$15))</f>
        <v>0</v>
      </c>
      <c r="N69" s="204">
        <f>IF(N1&lt;='Parte 2'!$C$17,('Parte 3'!$O$15),('Parte 4'!$O$15))</f>
        <v>0</v>
      </c>
      <c r="O69" s="204">
        <f>IF(O1&lt;='Parte 2'!$C$17,('Parte 3'!$O$15),('Parte 4'!$O$15))</f>
        <v>0</v>
      </c>
      <c r="P69" s="208">
        <f>SUM(Tabela10[[#This Row],['#N/D]:['#N/D12]])</f>
        <v>0</v>
      </c>
    </row>
    <row r="70" spans="1:16" s="121" customFormat="1" x14ac:dyDescent="0.2">
      <c r="A70" s="200" t="s">
        <v>319</v>
      </c>
      <c r="B70" s="198" t="s">
        <v>0</v>
      </c>
      <c r="C70" s="198" t="s">
        <v>235</v>
      </c>
      <c r="D70" s="199">
        <v>0</v>
      </c>
      <c r="E70" s="199">
        <v>0</v>
      </c>
      <c r="F70" s="199">
        <v>0</v>
      </c>
      <c r="G70" s="199">
        <v>0</v>
      </c>
      <c r="H70" s="199">
        <v>0</v>
      </c>
      <c r="I70" s="199">
        <v>0</v>
      </c>
      <c r="J70" s="199">
        <v>0</v>
      </c>
      <c r="K70" s="199">
        <v>0</v>
      </c>
      <c r="L70" s="199">
        <v>0</v>
      </c>
      <c r="M70" s="199">
        <v>0</v>
      </c>
      <c r="N70" s="199">
        <v>0</v>
      </c>
      <c r="O70" s="199">
        <v>0</v>
      </c>
      <c r="P70" s="208">
        <f>SUM(Tabela10[[#This Row],['#N/D]:['#N/D12]])</f>
        <v>0</v>
      </c>
    </row>
    <row r="71" spans="1:16" s="121" customFormat="1" ht="13.5" thickBot="1" x14ac:dyDescent="0.25">
      <c r="A71" s="210" t="s">
        <v>320</v>
      </c>
      <c r="B71" s="211" t="s">
        <v>0</v>
      </c>
      <c r="C71" s="211" t="s">
        <v>236</v>
      </c>
      <c r="D71" s="212">
        <f>IF(D1&lt;='Parte 2'!$C$17,('Parte 3'!$O$19),('Parte 4'!$O$19))</f>
        <v>0</v>
      </c>
      <c r="E71" s="212">
        <f>IF(E1&lt;='Parte 2'!$C$17,('Parte 3'!$O$19),('Parte 4'!$O$19))</f>
        <v>0</v>
      </c>
      <c r="F71" s="212">
        <f>IF(F1&lt;='Parte 2'!$C$17,('Parte 3'!$O$19),('Parte 4'!$O$19))</f>
        <v>0</v>
      </c>
      <c r="G71" s="212">
        <f>IF(G1&lt;='Parte 2'!$C$17,('Parte 3'!$O$19),('Parte 4'!$O$19))</f>
        <v>0</v>
      </c>
      <c r="H71" s="212">
        <f>IF(H1&lt;='Parte 2'!$C$17,('Parte 3'!$O$19),('Parte 4'!$O$19))</f>
        <v>0</v>
      </c>
      <c r="I71" s="212">
        <f>IF(I1&lt;='Parte 2'!$C$17,('Parte 3'!$O$19),('Parte 4'!$O$19))</f>
        <v>0</v>
      </c>
      <c r="J71" s="212">
        <f>IF(J1&lt;='Parte 2'!$C$17,('Parte 3'!$O$19),('Parte 4'!$O$19))</f>
        <v>0</v>
      </c>
      <c r="K71" s="212">
        <f>IF(K1&lt;='Parte 2'!$C$17,('Parte 3'!$O$19),('Parte 4'!$O$19))</f>
        <v>0</v>
      </c>
      <c r="L71" s="212">
        <f>IF(L1&lt;='Parte 2'!$C$17,('Parte 3'!$O$19),('Parte 4'!$O$19))</f>
        <v>0</v>
      </c>
      <c r="M71" s="212">
        <f>IF(M1&lt;='Parte 2'!$C$17,('Parte 3'!$O$19),('Parte 4'!$O$19))</f>
        <v>0</v>
      </c>
      <c r="N71" s="212">
        <f>IF(N1&lt;='Parte 2'!$C$17,('Parte 3'!$O$19),('Parte 4'!$O$19))</f>
        <v>0</v>
      </c>
      <c r="O71" s="212">
        <f>IF(O1&lt;='Parte 2'!$C$17,('Parte 3'!$O$19),('Parte 4'!$O$19))</f>
        <v>0</v>
      </c>
      <c r="P71" s="208">
        <f>SUM(Tabela10[[#This Row],['#N/D]:['#N/D12]])</f>
        <v>0</v>
      </c>
    </row>
    <row r="72" spans="1:16" s="121" customFormat="1" x14ac:dyDescent="0.2">
      <c r="A72" s="339" t="s">
        <v>362</v>
      </c>
      <c r="B72" s="339"/>
      <c r="C72" s="339"/>
      <c r="D72" s="173">
        <f ca="1">SUBTOTAL(109,Tabela10[[#All],['#N/D]])</f>
        <v>0</v>
      </c>
      <c r="E72" s="173">
        <f ca="1">SUBTOTAL(109,Tabela10[[#All],['#N/D2]])</f>
        <v>0</v>
      </c>
      <c r="F72" s="173">
        <f ca="1">SUBTOTAL(109,Tabela10[[#All],['#N/D3]])</f>
        <v>0</v>
      </c>
      <c r="G72" s="173">
        <f ca="1">SUBTOTAL(109,Tabela10[[#All],['#N/D4]])</f>
        <v>0</v>
      </c>
      <c r="H72" s="173">
        <f ca="1">SUBTOTAL(109,Tabela10[[#All],['#N/D5]])</f>
        <v>0</v>
      </c>
      <c r="I72" s="173">
        <f ca="1">SUBTOTAL(109,Tabela10[[#All],['#N/D6]])</f>
        <v>0</v>
      </c>
      <c r="J72" s="173">
        <f ca="1">SUBTOTAL(109,Tabela10[[#All],['#N/D7]])</f>
        <v>0</v>
      </c>
      <c r="K72" s="173">
        <f ca="1">SUBTOTAL(109,Tabela10[[#All],['#N/D8]])</f>
        <v>0</v>
      </c>
      <c r="L72" s="173">
        <f ca="1">SUBTOTAL(109,Tabela10[[#All],['#N/D9]])</f>
        <v>0</v>
      </c>
      <c r="M72" s="173">
        <f ca="1">SUBTOTAL(109,Tabela10[[#All],['#N/D10]])</f>
        <v>0</v>
      </c>
      <c r="N72" s="173">
        <f ca="1">SUBTOTAL(109,Tabela10[[#All],['#N/D11]])</f>
        <v>0</v>
      </c>
      <c r="O72" s="173">
        <f ca="1">SUBTOTAL(109,Tabela10[[#All],['#N/D12]])</f>
        <v>0</v>
      </c>
      <c r="P72" s="216">
        <f ca="1">SUBTOTAL(109,P2:P71)</f>
        <v>0</v>
      </c>
    </row>
    <row r="73" spans="1:16" s="121" customFormat="1" x14ac:dyDescent="0.2">
      <c r="A73" s="137" t="s">
        <v>380</v>
      </c>
      <c r="D73" s="234">
        <f ca="1">D72-'Plano de Contas e De-Para'!D90</f>
        <v>0</v>
      </c>
      <c r="P73" s="217"/>
    </row>
    <row r="74" spans="1:16" s="121" customFormat="1" ht="38.25" x14ac:dyDescent="0.2">
      <c r="A74" s="182" t="s">
        <v>384</v>
      </c>
      <c r="P74" s="128"/>
    </row>
    <row r="75" spans="1:16" s="121" customFormat="1" x14ac:dyDescent="0.2">
      <c r="P75" s="128"/>
    </row>
    <row r="76" spans="1:16" s="121" customFormat="1" x14ac:dyDescent="0.2">
      <c r="P76" s="128"/>
    </row>
    <row r="77" spans="1:16" s="121" customFormat="1" x14ac:dyDescent="0.2">
      <c r="P77" s="128"/>
    </row>
    <row r="78" spans="1:16" s="121" customFormat="1" x14ac:dyDescent="0.2">
      <c r="P78" s="128"/>
    </row>
    <row r="79" spans="1:16" s="121" customFormat="1" x14ac:dyDescent="0.2">
      <c r="P79" s="128"/>
    </row>
    <row r="80" spans="1:16" s="121" customFormat="1" x14ac:dyDescent="0.2">
      <c r="P80" s="128"/>
    </row>
    <row r="81" spans="16:16" s="121" customFormat="1" x14ac:dyDescent="0.2">
      <c r="P81" s="128"/>
    </row>
    <row r="82" spans="16:16" s="121" customFormat="1" x14ac:dyDescent="0.2">
      <c r="P82" s="128"/>
    </row>
    <row r="83" spans="16:16" s="121" customFormat="1" x14ac:dyDescent="0.2">
      <c r="P83" s="128"/>
    </row>
    <row r="84" spans="16:16" s="121" customFormat="1" x14ac:dyDescent="0.2">
      <c r="P84" s="128"/>
    </row>
    <row r="85" spans="16:16" s="121" customFormat="1" x14ac:dyDescent="0.2">
      <c r="P85" s="128"/>
    </row>
    <row r="86" spans="16:16" s="121" customFormat="1" x14ac:dyDescent="0.2">
      <c r="P86" s="128"/>
    </row>
    <row r="87" spans="16:16" s="121" customFormat="1" x14ac:dyDescent="0.2">
      <c r="P87" s="128"/>
    </row>
    <row r="88" spans="16:16" s="121" customFormat="1" x14ac:dyDescent="0.2">
      <c r="P88" s="128"/>
    </row>
    <row r="89" spans="16:16" s="121" customFormat="1" x14ac:dyDescent="0.2">
      <c r="P89" s="128"/>
    </row>
    <row r="90" spans="16:16" s="121" customFormat="1" x14ac:dyDescent="0.2">
      <c r="P90" s="128"/>
    </row>
    <row r="91" spans="16:16" s="121" customFormat="1" x14ac:dyDescent="0.2">
      <c r="P91" s="128"/>
    </row>
    <row r="92" spans="16:16" s="121" customFormat="1" x14ac:dyDescent="0.2">
      <c r="P92" s="128"/>
    </row>
    <row r="93" spans="16:16" s="121" customFormat="1" x14ac:dyDescent="0.2">
      <c r="P93" s="128"/>
    </row>
    <row r="94" spans="16:16" s="121" customFormat="1" x14ac:dyDescent="0.2">
      <c r="P94" s="128"/>
    </row>
    <row r="95" spans="16:16" s="121" customFormat="1" x14ac:dyDescent="0.2">
      <c r="P95" s="128"/>
    </row>
    <row r="96" spans="16:16" s="121" customFormat="1" x14ac:dyDescent="0.2">
      <c r="P96" s="128"/>
    </row>
    <row r="97" spans="16:16" s="121" customFormat="1" x14ac:dyDescent="0.2">
      <c r="P97" s="128"/>
    </row>
    <row r="98" spans="16:16" s="121" customFormat="1" x14ac:dyDescent="0.2">
      <c r="P98" s="128"/>
    </row>
    <row r="99" spans="16:16" s="121" customFormat="1" x14ac:dyDescent="0.2">
      <c r="P99" s="128"/>
    </row>
    <row r="100" spans="16:16" s="121" customFormat="1" x14ac:dyDescent="0.2">
      <c r="P100" s="128"/>
    </row>
    <row r="101" spans="16:16" s="121" customFormat="1" x14ac:dyDescent="0.2">
      <c r="P101" s="128"/>
    </row>
    <row r="102" spans="16:16" s="121" customFormat="1" x14ac:dyDescent="0.2">
      <c r="P102" s="128"/>
    </row>
    <row r="103" spans="16:16" s="121" customFormat="1" x14ac:dyDescent="0.2">
      <c r="P103" s="128"/>
    </row>
    <row r="104" spans="16:16" s="121" customFormat="1" x14ac:dyDescent="0.2">
      <c r="P104" s="128"/>
    </row>
    <row r="105" spans="16:16" s="121" customFormat="1" x14ac:dyDescent="0.2">
      <c r="P105" s="128"/>
    </row>
    <row r="106" spans="16:16" s="121" customFormat="1" x14ac:dyDescent="0.2">
      <c r="P106" s="128"/>
    </row>
    <row r="107" spans="16:16" s="121" customFormat="1" x14ac:dyDescent="0.2">
      <c r="P107" s="128"/>
    </row>
    <row r="108" spans="16:16" s="121" customFormat="1" x14ac:dyDescent="0.2">
      <c r="P108" s="128"/>
    </row>
    <row r="109" spans="16:16" s="121" customFormat="1" x14ac:dyDescent="0.2">
      <c r="P109" s="128"/>
    </row>
    <row r="110" spans="16:16" s="121" customFormat="1" x14ac:dyDescent="0.2">
      <c r="P110" s="128"/>
    </row>
    <row r="111" spans="16:16" s="121" customFormat="1" x14ac:dyDescent="0.2">
      <c r="P111" s="128"/>
    </row>
    <row r="112" spans="16:16" s="121" customFormat="1" x14ac:dyDescent="0.2">
      <c r="P112" s="128"/>
    </row>
    <row r="113" spans="16:16" s="121" customFormat="1" x14ac:dyDescent="0.2">
      <c r="P113" s="128"/>
    </row>
    <row r="114" spans="16:16" s="121" customFormat="1" x14ac:dyDescent="0.2">
      <c r="P114" s="128"/>
    </row>
    <row r="115" spans="16:16" s="121" customFormat="1" x14ac:dyDescent="0.2">
      <c r="P115" s="128"/>
    </row>
    <row r="116" spans="16:16" s="121" customFormat="1" x14ac:dyDescent="0.2">
      <c r="P116" s="128"/>
    </row>
    <row r="117" spans="16:16" s="121" customFormat="1" x14ac:dyDescent="0.2">
      <c r="P117" s="128"/>
    </row>
    <row r="118" spans="16:16" s="121" customFormat="1" x14ac:dyDescent="0.2">
      <c r="P118" s="128"/>
    </row>
    <row r="119" spans="16:16" s="121" customFormat="1" x14ac:dyDescent="0.2">
      <c r="P119" s="128"/>
    </row>
    <row r="120" spans="16:16" s="121" customFormat="1" x14ac:dyDescent="0.2">
      <c r="P120" s="128"/>
    </row>
    <row r="121" spans="16:16" s="121" customFormat="1" x14ac:dyDescent="0.2">
      <c r="P121" s="128"/>
    </row>
    <row r="122" spans="16:16" s="121" customFormat="1" x14ac:dyDescent="0.2">
      <c r="P122" s="128"/>
    </row>
    <row r="123" spans="16:16" s="121" customFormat="1" x14ac:dyDescent="0.2">
      <c r="P123" s="128"/>
    </row>
    <row r="124" spans="16:16" s="121" customFormat="1" x14ac:dyDescent="0.2">
      <c r="P124" s="128"/>
    </row>
    <row r="125" spans="16:16" s="121" customFormat="1" x14ac:dyDescent="0.2">
      <c r="P125" s="128"/>
    </row>
    <row r="126" spans="16:16" s="121" customFormat="1" x14ac:dyDescent="0.2">
      <c r="P126" s="128"/>
    </row>
    <row r="127" spans="16:16" s="121" customFormat="1" x14ac:dyDescent="0.2">
      <c r="P127" s="128"/>
    </row>
    <row r="128" spans="16:16" s="121" customFormat="1" x14ac:dyDescent="0.2">
      <c r="P128" s="128"/>
    </row>
    <row r="129" spans="16:16" s="121" customFormat="1" x14ac:dyDescent="0.2">
      <c r="P129" s="128"/>
    </row>
    <row r="130" spans="16:16" s="121" customFormat="1" x14ac:dyDescent="0.2">
      <c r="P130" s="128"/>
    </row>
    <row r="131" spans="16:16" s="121" customFormat="1" x14ac:dyDescent="0.2">
      <c r="P131" s="128"/>
    </row>
    <row r="132" spans="16:16" s="121" customFormat="1" x14ac:dyDescent="0.2">
      <c r="P132" s="128"/>
    </row>
    <row r="133" spans="16:16" s="121" customFormat="1" x14ac:dyDescent="0.2">
      <c r="P133" s="128"/>
    </row>
    <row r="134" spans="16:16" s="121" customFormat="1" x14ac:dyDescent="0.2">
      <c r="P134" s="128"/>
    </row>
    <row r="135" spans="16:16" s="121" customFormat="1" x14ac:dyDescent="0.2">
      <c r="P135" s="128"/>
    </row>
    <row r="136" spans="16:16" s="121" customFormat="1" x14ac:dyDescent="0.2">
      <c r="P136" s="128"/>
    </row>
    <row r="137" spans="16:16" s="121" customFormat="1" x14ac:dyDescent="0.2">
      <c r="P137" s="128"/>
    </row>
    <row r="138" spans="16:16" s="121" customFormat="1" x14ac:dyDescent="0.2">
      <c r="P138" s="128"/>
    </row>
    <row r="139" spans="16:16" s="121" customFormat="1" x14ac:dyDescent="0.2">
      <c r="P139" s="128"/>
    </row>
    <row r="140" spans="16:16" s="121" customFormat="1" x14ac:dyDescent="0.2">
      <c r="P140" s="128"/>
    </row>
    <row r="141" spans="16:16" s="121" customFormat="1" x14ac:dyDescent="0.2">
      <c r="P141" s="128"/>
    </row>
    <row r="142" spans="16:16" s="121" customFormat="1" x14ac:dyDescent="0.2">
      <c r="P142" s="128"/>
    </row>
    <row r="143" spans="16:16" s="121" customFormat="1" x14ac:dyDescent="0.2">
      <c r="P143" s="128"/>
    </row>
    <row r="144" spans="16:16" s="121" customFormat="1" x14ac:dyDescent="0.2">
      <c r="P144" s="128"/>
    </row>
    <row r="145" spans="1:16" s="121" customFormat="1" x14ac:dyDescent="0.2">
      <c r="P145" s="128"/>
    </row>
    <row r="146" spans="1:16" x14ac:dyDescent="0.2">
      <c r="A146" s="121"/>
      <c r="B146" s="121"/>
      <c r="C146" s="121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</row>
    <row r="147" spans="1:16" x14ac:dyDescent="0.2">
      <c r="A147" s="121"/>
      <c r="B147" s="121"/>
      <c r="C147" s="121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</row>
    <row r="148" spans="1:16" x14ac:dyDescent="0.2">
      <c r="A148" s="121"/>
      <c r="B148" s="121"/>
      <c r="C148" s="121"/>
    </row>
    <row r="149" spans="1:16" x14ac:dyDescent="0.2">
      <c r="A149" s="121"/>
      <c r="B149" s="121"/>
      <c r="C149" s="121"/>
    </row>
    <row r="150" spans="1:16" x14ac:dyDescent="0.2">
      <c r="A150" s="121"/>
      <c r="B150" s="121"/>
      <c r="C150" s="121"/>
    </row>
    <row r="151" spans="1:16" x14ac:dyDescent="0.2">
      <c r="A151" s="121"/>
      <c r="B151" s="121"/>
      <c r="C151" s="121"/>
    </row>
    <row r="152" spans="1:16" x14ac:dyDescent="0.2">
      <c r="A152" s="121"/>
      <c r="B152" s="121"/>
      <c r="C152" s="121"/>
    </row>
    <row r="153" spans="1:16" x14ac:dyDescent="0.2">
      <c r="A153" s="121"/>
      <c r="B153" s="121"/>
      <c r="C153" s="121"/>
    </row>
    <row r="154" spans="1:16" x14ac:dyDescent="0.2">
      <c r="A154" s="121"/>
      <c r="B154" s="121"/>
      <c r="C154" s="121"/>
    </row>
    <row r="155" spans="1:16" x14ac:dyDescent="0.2">
      <c r="A155" s="121"/>
      <c r="B155" s="121"/>
      <c r="C155" s="121"/>
    </row>
    <row r="156" spans="1:16" x14ac:dyDescent="0.2">
      <c r="A156" s="121"/>
      <c r="B156" s="121"/>
      <c r="C156" s="121"/>
    </row>
    <row r="157" spans="1:16" x14ac:dyDescent="0.2">
      <c r="A157" s="121"/>
      <c r="B157" s="121"/>
      <c r="C157" s="121"/>
    </row>
    <row r="158" spans="1:16" x14ac:dyDescent="0.2">
      <c r="A158" s="121"/>
      <c r="B158" s="121"/>
      <c r="C158" s="121"/>
    </row>
    <row r="159" spans="1:16" x14ac:dyDescent="0.2">
      <c r="A159" s="121"/>
      <c r="B159" s="121"/>
      <c r="C159" s="121"/>
    </row>
    <row r="160" spans="1:16" x14ac:dyDescent="0.2">
      <c r="A160" s="121"/>
      <c r="B160" s="121"/>
      <c r="C160" s="121"/>
    </row>
    <row r="161" spans="1:3" x14ac:dyDescent="0.2">
      <c r="A161" s="121"/>
      <c r="B161" s="121"/>
      <c r="C161" s="121"/>
    </row>
    <row r="162" spans="1:3" x14ac:dyDescent="0.2">
      <c r="A162" s="121"/>
      <c r="B162" s="121"/>
      <c r="C162" s="121"/>
    </row>
    <row r="163" spans="1:3" x14ac:dyDescent="0.2">
      <c r="A163" s="121"/>
      <c r="B163" s="121"/>
      <c r="C163" s="121"/>
    </row>
    <row r="164" spans="1:3" x14ac:dyDescent="0.2">
      <c r="A164" s="121"/>
      <c r="B164" s="121"/>
      <c r="C164" s="121"/>
    </row>
    <row r="165" spans="1:3" x14ac:dyDescent="0.2">
      <c r="A165" s="121"/>
      <c r="B165" s="121"/>
      <c r="C165" s="121"/>
    </row>
    <row r="166" spans="1:3" x14ac:dyDescent="0.2">
      <c r="A166" s="121"/>
      <c r="B166" s="121"/>
      <c r="C166" s="121"/>
    </row>
    <row r="167" spans="1:3" x14ac:dyDescent="0.2">
      <c r="A167" s="121"/>
      <c r="B167" s="121"/>
      <c r="C167" s="121"/>
    </row>
    <row r="168" spans="1:3" x14ac:dyDescent="0.2">
      <c r="A168" s="121"/>
      <c r="B168" s="121"/>
      <c r="C168" s="121"/>
    </row>
    <row r="169" spans="1:3" x14ac:dyDescent="0.2">
      <c r="A169" s="121"/>
      <c r="B169" s="121"/>
      <c r="C169" s="121"/>
    </row>
    <row r="170" spans="1:3" x14ac:dyDescent="0.2">
      <c r="A170" s="121"/>
      <c r="B170" s="121"/>
      <c r="C170" s="121"/>
    </row>
    <row r="171" spans="1:3" x14ac:dyDescent="0.2">
      <c r="A171" s="121"/>
      <c r="B171" s="121"/>
      <c r="C171" s="121"/>
    </row>
    <row r="172" spans="1:3" x14ac:dyDescent="0.2">
      <c r="A172" s="121"/>
      <c r="B172" s="121"/>
      <c r="C172" s="121"/>
    </row>
    <row r="173" spans="1:3" x14ac:dyDescent="0.2">
      <c r="A173" s="121"/>
      <c r="B173" s="121"/>
      <c r="C173" s="121"/>
    </row>
    <row r="174" spans="1:3" x14ac:dyDescent="0.2">
      <c r="A174" s="121"/>
      <c r="B174" s="121"/>
      <c r="C174" s="121"/>
    </row>
    <row r="175" spans="1:3" x14ac:dyDescent="0.2">
      <c r="A175" s="121"/>
      <c r="B175" s="121"/>
      <c r="C175" s="121"/>
    </row>
    <row r="176" spans="1:3" x14ac:dyDescent="0.2">
      <c r="A176" s="121"/>
      <c r="B176" s="121"/>
      <c r="C176" s="121"/>
    </row>
    <row r="177" spans="1:3" x14ac:dyDescent="0.2">
      <c r="A177" s="121"/>
      <c r="B177" s="121"/>
      <c r="C177" s="121"/>
    </row>
    <row r="178" spans="1:3" x14ac:dyDescent="0.2">
      <c r="A178" s="121"/>
      <c r="B178" s="121"/>
      <c r="C178" s="121"/>
    </row>
    <row r="179" spans="1:3" x14ac:dyDescent="0.2">
      <c r="A179" s="121"/>
      <c r="B179" s="121"/>
      <c r="C179" s="121"/>
    </row>
    <row r="180" spans="1:3" x14ac:dyDescent="0.2">
      <c r="A180" s="121"/>
      <c r="B180" s="121"/>
      <c r="C180" s="121"/>
    </row>
    <row r="181" spans="1:3" x14ac:dyDescent="0.2">
      <c r="A181" s="121"/>
      <c r="B181" s="121"/>
      <c r="C181" s="121"/>
    </row>
    <row r="182" spans="1:3" x14ac:dyDescent="0.2">
      <c r="A182" s="121"/>
      <c r="B182" s="121"/>
      <c r="C182" s="121"/>
    </row>
    <row r="183" spans="1:3" x14ac:dyDescent="0.2">
      <c r="A183" s="121"/>
      <c r="B183" s="121"/>
      <c r="C183" s="121"/>
    </row>
    <row r="184" spans="1:3" x14ac:dyDescent="0.2">
      <c r="A184" s="121"/>
      <c r="B184" s="121"/>
      <c r="C184" s="121"/>
    </row>
    <row r="185" spans="1:3" x14ac:dyDescent="0.2">
      <c r="A185" s="121"/>
      <c r="B185" s="121"/>
      <c r="C185" s="121"/>
    </row>
    <row r="186" spans="1:3" x14ac:dyDescent="0.2">
      <c r="A186" s="121"/>
      <c r="B186" s="121"/>
      <c r="C186" s="121"/>
    </row>
    <row r="187" spans="1:3" x14ac:dyDescent="0.2">
      <c r="A187" s="121"/>
      <c r="B187" s="121"/>
      <c r="C187" s="121"/>
    </row>
    <row r="188" spans="1:3" x14ac:dyDescent="0.2">
      <c r="A188" s="121"/>
      <c r="B188" s="121"/>
      <c r="C188" s="121"/>
    </row>
    <row r="189" spans="1:3" x14ac:dyDescent="0.2">
      <c r="A189" s="121"/>
      <c r="B189" s="121"/>
      <c r="C189" s="121"/>
    </row>
    <row r="190" spans="1:3" x14ac:dyDescent="0.2">
      <c r="A190" s="121"/>
      <c r="B190" s="121"/>
      <c r="C190" s="121"/>
    </row>
    <row r="191" spans="1:3" x14ac:dyDescent="0.2">
      <c r="A191" s="121"/>
      <c r="B191" s="121"/>
      <c r="C191" s="121"/>
    </row>
    <row r="192" spans="1:3" x14ac:dyDescent="0.2">
      <c r="A192" s="121"/>
      <c r="B192" s="121"/>
      <c r="C192" s="121"/>
    </row>
    <row r="193" spans="1:3" x14ac:dyDescent="0.2">
      <c r="A193" s="121"/>
      <c r="B193" s="121"/>
      <c r="C193" s="121"/>
    </row>
    <row r="194" spans="1:3" x14ac:dyDescent="0.2">
      <c r="A194" s="121"/>
      <c r="B194" s="121"/>
      <c r="C194" s="121"/>
    </row>
    <row r="195" spans="1:3" x14ac:dyDescent="0.2">
      <c r="A195" s="121"/>
      <c r="B195" s="121"/>
      <c r="C195" s="121"/>
    </row>
    <row r="196" spans="1:3" x14ac:dyDescent="0.2">
      <c r="A196" s="121"/>
      <c r="B196" s="121"/>
      <c r="C196" s="121"/>
    </row>
    <row r="197" spans="1:3" x14ac:dyDescent="0.2">
      <c r="A197" s="121"/>
      <c r="B197" s="121"/>
      <c r="C197" s="121"/>
    </row>
    <row r="198" spans="1:3" x14ac:dyDescent="0.2">
      <c r="A198" s="121"/>
      <c r="B198" s="121"/>
      <c r="C198" s="121"/>
    </row>
    <row r="199" spans="1:3" x14ac:dyDescent="0.2">
      <c r="A199" s="121"/>
      <c r="B199" s="121"/>
      <c r="C199" s="121"/>
    </row>
    <row r="200" spans="1:3" x14ac:dyDescent="0.2">
      <c r="A200" s="121"/>
      <c r="B200" s="121"/>
      <c r="C200" s="121"/>
    </row>
    <row r="201" spans="1:3" x14ac:dyDescent="0.2">
      <c r="A201" s="121"/>
      <c r="B201" s="121"/>
      <c r="C201" s="121"/>
    </row>
    <row r="202" spans="1:3" x14ac:dyDescent="0.2">
      <c r="A202" s="121"/>
      <c r="B202" s="121"/>
      <c r="C202" s="121"/>
    </row>
    <row r="203" spans="1:3" x14ac:dyDescent="0.2">
      <c r="A203" s="121"/>
      <c r="B203" s="121"/>
      <c r="C203" s="121"/>
    </row>
    <row r="204" spans="1:3" x14ac:dyDescent="0.2">
      <c r="A204" s="121"/>
      <c r="B204" s="121"/>
      <c r="C204" s="121"/>
    </row>
    <row r="205" spans="1:3" x14ac:dyDescent="0.2">
      <c r="A205" s="121"/>
      <c r="B205" s="121"/>
      <c r="C205" s="121"/>
    </row>
    <row r="206" spans="1:3" x14ac:dyDescent="0.2">
      <c r="A206" s="121"/>
      <c r="B206" s="121"/>
      <c r="C206" s="121"/>
    </row>
    <row r="207" spans="1:3" x14ac:dyDescent="0.2">
      <c r="A207" s="121"/>
      <c r="B207" s="121"/>
      <c r="C207" s="121"/>
    </row>
    <row r="208" spans="1:3" x14ac:dyDescent="0.2">
      <c r="A208" s="121"/>
      <c r="B208" s="121"/>
      <c r="C208" s="121"/>
    </row>
    <row r="209" spans="1:3" x14ac:dyDescent="0.2">
      <c r="A209" s="121"/>
      <c r="B209" s="121"/>
      <c r="C209" s="121"/>
    </row>
    <row r="210" spans="1:3" x14ac:dyDescent="0.2">
      <c r="A210" s="121"/>
      <c r="B210" s="121"/>
      <c r="C210" s="121"/>
    </row>
    <row r="211" spans="1:3" x14ac:dyDescent="0.2">
      <c r="A211" s="121"/>
      <c r="B211" s="121"/>
      <c r="C211" s="121"/>
    </row>
    <row r="212" spans="1:3" x14ac:dyDescent="0.2">
      <c r="A212" s="121"/>
      <c r="B212" s="121"/>
      <c r="C212" s="121"/>
    </row>
    <row r="213" spans="1:3" x14ac:dyDescent="0.2">
      <c r="A213" s="121"/>
      <c r="B213" s="121"/>
      <c r="C213" s="121"/>
    </row>
    <row r="214" spans="1:3" x14ac:dyDescent="0.2">
      <c r="A214" s="121"/>
      <c r="B214" s="121"/>
      <c r="C214" s="121"/>
    </row>
    <row r="215" spans="1:3" x14ac:dyDescent="0.2">
      <c r="A215" s="121"/>
      <c r="B215" s="121"/>
      <c r="C215" s="121"/>
    </row>
    <row r="216" spans="1:3" x14ac:dyDescent="0.2">
      <c r="A216" s="121"/>
      <c r="B216" s="121"/>
      <c r="C216" s="121"/>
    </row>
    <row r="217" spans="1:3" x14ac:dyDescent="0.2">
      <c r="A217" s="121"/>
      <c r="B217" s="121"/>
      <c r="C217" s="121"/>
    </row>
    <row r="218" spans="1:3" x14ac:dyDescent="0.2">
      <c r="A218" s="121"/>
      <c r="B218" s="121"/>
      <c r="C218" s="121"/>
    </row>
    <row r="219" spans="1:3" x14ac:dyDescent="0.2">
      <c r="A219" s="121"/>
      <c r="B219" s="121"/>
      <c r="C219" s="121"/>
    </row>
    <row r="220" spans="1:3" x14ac:dyDescent="0.2">
      <c r="A220" s="121"/>
      <c r="B220" s="121"/>
      <c r="C220" s="121"/>
    </row>
    <row r="221" spans="1:3" x14ac:dyDescent="0.2">
      <c r="A221" s="121"/>
      <c r="B221" s="121"/>
      <c r="C221" s="121"/>
    </row>
    <row r="222" spans="1:3" x14ac:dyDescent="0.2">
      <c r="A222" s="121"/>
      <c r="B222" s="121"/>
      <c r="C222" s="121"/>
    </row>
    <row r="223" spans="1:3" x14ac:dyDescent="0.2">
      <c r="A223" s="121"/>
      <c r="B223" s="121"/>
      <c r="C223" s="121"/>
    </row>
    <row r="224" spans="1:3" x14ac:dyDescent="0.2">
      <c r="A224" s="121"/>
      <c r="B224" s="121"/>
      <c r="C224" s="121"/>
    </row>
    <row r="225" spans="1:3" x14ac:dyDescent="0.2">
      <c r="A225" s="121"/>
      <c r="B225" s="121"/>
      <c r="C225" s="121"/>
    </row>
    <row r="226" spans="1:3" x14ac:dyDescent="0.2">
      <c r="A226" s="121"/>
      <c r="B226" s="121"/>
      <c r="C226" s="121"/>
    </row>
    <row r="227" spans="1:3" x14ac:dyDescent="0.2">
      <c r="A227" s="121"/>
      <c r="B227" s="121"/>
      <c r="C227" s="121"/>
    </row>
    <row r="228" spans="1:3" x14ac:dyDescent="0.2">
      <c r="A228" s="121"/>
      <c r="B228" s="121"/>
      <c r="C228" s="121"/>
    </row>
    <row r="229" spans="1:3" x14ac:dyDescent="0.2">
      <c r="A229" s="121"/>
      <c r="B229" s="121"/>
      <c r="C229" s="121"/>
    </row>
    <row r="230" spans="1:3" x14ac:dyDescent="0.2">
      <c r="A230" s="121"/>
      <c r="B230" s="121"/>
      <c r="C230" s="121"/>
    </row>
    <row r="231" spans="1:3" x14ac:dyDescent="0.2">
      <c r="A231" s="121"/>
      <c r="B231" s="121"/>
      <c r="C231" s="121"/>
    </row>
    <row r="232" spans="1:3" x14ac:dyDescent="0.2">
      <c r="A232" s="121"/>
      <c r="B232" s="121"/>
      <c r="C232" s="121"/>
    </row>
    <row r="233" spans="1:3" x14ac:dyDescent="0.2">
      <c r="A233" s="121"/>
      <c r="B233" s="121"/>
      <c r="C233" s="121"/>
    </row>
    <row r="234" spans="1:3" x14ac:dyDescent="0.2">
      <c r="A234" s="121"/>
      <c r="B234" s="121"/>
      <c r="C234" s="121"/>
    </row>
    <row r="235" spans="1:3" x14ac:dyDescent="0.2">
      <c r="A235" s="121"/>
      <c r="B235" s="121"/>
      <c r="C235" s="121"/>
    </row>
    <row r="236" spans="1:3" x14ac:dyDescent="0.2">
      <c r="A236" s="121"/>
      <c r="B236" s="121"/>
      <c r="C236" s="121"/>
    </row>
    <row r="237" spans="1:3" x14ac:dyDescent="0.2">
      <c r="A237" s="121"/>
      <c r="B237" s="121"/>
      <c r="C237" s="121"/>
    </row>
    <row r="238" spans="1:3" x14ac:dyDescent="0.2">
      <c r="A238" s="121"/>
      <c r="B238" s="121"/>
      <c r="C238" s="121"/>
    </row>
    <row r="239" spans="1:3" x14ac:dyDescent="0.2">
      <c r="A239" s="121"/>
      <c r="B239" s="121"/>
      <c r="C239" s="121"/>
    </row>
    <row r="240" spans="1:3" x14ac:dyDescent="0.2">
      <c r="A240" s="121"/>
      <c r="B240" s="121"/>
      <c r="C240" s="121"/>
    </row>
    <row r="241" spans="1:3" x14ac:dyDescent="0.2">
      <c r="A241" s="121"/>
      <c r="B241" s="121"/>
      <c r="C241" s="121"/>
    </row>
    <row r="242" spans="1:3" x14ac:dyDescent="0.2">
      <c r="A242" s="121"/>
      <c r="B242" s="121"/>
      <c r="C242" s="121"/>
    </row>
    <row r="243" spans="1:3" x14ac:dyDescent="0.2">
      <c r="A243" s="121"/>
      <c r="B243" s="121"/>
      <c r="C243" s="121"/>
    </row>
    <row r="244" spans="1:3" x14ac:dyDescent="0.2">
      <c r="A244" s="121"/>
      <c r="B244" s="121"/>
      <c r="C244" s="121"/>
    </row>
    <row r="245" spans="1:3" x14ac:dyDescent="0.2">
      <c r="A245" s="121"/>
      <c r="B245" s="121"/>
      <c r="C245" s="121"/>
    </row>
    <row r="246" spans="1:3" x14ac:dyDescent="0.2">
      <c r="A246" s="121"/>
      <c r="B246" s="121"/>
      <c r="C246" s="121"/>
    </row>
    <row r="247" spans="1:3" x14ac:dyDescent="0.2">
      <c r="A247" s="121"/>
      <c r="B247" s="121"/>
      <c r="C247" s="121"/>
    </row>
    <row r="248" spans="1:3" x14ac:dyDescent="0.2">
      <c r="A248" s="121"/>
      <c r="B248" s="121"/>
      <c r="C248" s="121"/>
    </row>
    <row r="249" spans="1:3" x14ac:dyDescent="0.2">
      <c r="A249" s="121"/>
      <c r="B249" s="121"/>
      <c r="C249" s="121"/>
    </row>
    <row r="250" spans="1:3" x14ac:dyDescent="0.2">
      <c r="A250" s="121"/>
      <c r="B250" s="121"/>
      <c r="C250" s="121"/>
    </row>
    <row r="251" spans="1:3" x14ac:dyDescent="0.2">
      <c r="A251" s="121"/>
      <c r="B251" s="121"/>
      <c r="C251" s="121"/>
    </row>
    <row r="252" spans="1:3" x14ac:dyDescent="0.2">
      <c r="A252" s="121"/>
      <c r="B252" s="121"/>
      <c r="C252" s="121"/>
    </row>
    <row r="253" spans="1:3" x14ac:dyDescent="0.2">
      <c r="A253" s="121"/>
      <c r="B253" s="121"/>
      <c r="C253" s="121"/>
    </row>
    <row r="254" spans="1:3" x14ac:dyDescent="0.2">
      <c r="A254" s="121"/>
      <c r="B254" s="121"/>
      <c r="C254" s="121"/>
    </row>
    <row r="255" spans="1:3" x14ac:dyDescent="0.2">
      <c r="A255" s="121"/>
      <c r="B255" s="121"/>
      <c r="C255" s="121"/>
    </row>
    <row r="256" spans="1:3" x14ac:dyDescent="0.2">
      <c r="A256" s="121"/>
      <c r="B256" s="121"/>
      <c r="C256" s="121"/>
    </row>
    <row r="257" spans="1:3" x14ac:dyDescent="0.2">
      <c r="A257" s="121"/>
      <c r="B257" s="121"/>
      <c r="C257" s="121"/>
    </row>
    <row r="258" spans="1:3" x14ac:dyDescent="0.2">
      <c r="A258" s="121"/>
      <c r="B258" s="121"/>
      <c r="C258" s="121"/>
    </row>
    <row r="259" spans="1:3" x14ac:dyDescent="0.2">
      <c r="A259" s="121"/>
      <c r="B259" s="121"/>
      <c r="C259" s="121"/>
    </row>
    <row r="260" spans="1:3" x14ac:dyDescent="0.2">
      <c r="A260" s="121"/>
      <c r="B260" s="121"/>
      <c r="C260" s="121"/>
    </row>
    <row r="261" spans="1:3" x14ac:dyDescent="0.2">
      <c r="A261" s="121"/>
      <c r="B261" s="121"/>
      <c r="C261" s="121"/>
    </row>
    <row r="262" spans="1:3" x14ac:dyDescent="0.2">
      <c r="A262" s="121"/>
      <c r="B262" s="121"/>
      <c r="C262" s="121"/>
    </row>
    <row r="263" spans="1:3" x14ac:dyDescent="0.2">
      <c r="A263" s="121"/>
      <c r="B263" s="121"/>
      <c r="C263" s="121"/>
    </row>
    <row r="264" spans="1:3" x14ac:dyDescent="0.2">
      <c r="A264" s="121"/>
      <c r="B264" s="121"/>
      <c r="C264" s="121"/>
    </row>
    <row r="265" spans="1:3" x14ac:dyDescent="0.2">
      <c r="A265" s="121"/>
      <c r="B265" s="121"/>
      <c r="C265" s="121"/>
    </row>
    <row r="266" spans="1:3" x14ac:dyDescent="0.2">
      <c r="A266" s="121"/>
      <c r="B266" s="121"/>
      <c r="C266" s="121"/>
    </row>
    <row r="267" spans="1:3" x14ac:dyDescent="0.2">
      <c r="A267" s="121"/>
      <c r="B267" s="121"/>
      <c r="C267" s="121"/>
    </row>
    <row r="268" spans="1:3" x14ac:dyDescent="0.2">
      <c r="A268" s="121"/>
      <c r="B268" s="121"/>
      <c r="C268" s="121"/>
    </row>
    <row r="269" spans="1:3" x14ac:dyDescent="0.2">
      <c r="A269" s="121"/>
      <c r="B269" s="121"/>
      <c r="C269" s="121"/>
    </row>
    <row r="270" spans="1:3" x14ac:dyDescent="0.2">
      <c r="A270" s="121"/>
      <c r="B270" s="121"/>
      <c r="C270" s="121"/>
    </row>
    <row r="271" spans="1:3" x14ac:dyDescent="0.2">
      <c r="A271" s="121"/>
      <c r="B271" s="121"/>
      <c r="C271" s="121"/>
    </row>
    <row r="272" spans="1:3" x14ac:dyDescent="0.2">
      <c r="A272" s="121"/>
      <c r="B272" s="121"/>
      <c r="C272" s="121"/>
    </row>
    <row r="273" spans="1:3" x14ac:dyDescent="0.2">
      <c r="A273" s="121"/>
      <c r="B273" s="121"/>
      <c r="C273" s="121"/>
    </row>
    <row r="274" spans="1:3" x14ac:dyDescent="0.2">
      <c r="A274" s="121"/>
      <c r="B274" s="121"/>
      <c r="C274" s="121"/>
    </row>
    <row r="275" spans="1:3" x14ac:dyDescent="0.2">
      <c r="A275" s="121"/>
      <c r="B275" s="121"/>
      <c r="C275" s="121"/>
    </row>
    <row r="276" spans="1:3" x14ac:dyDescent="0.2">
      <c r="A276" s="121"/>
      <c r="B276" s="121"/>
      <c r="C276" s="121"/>
    </row>
    <row r="277" spans="1:3" x14ac:dyDescent="0.2">
      <c r="A277" s="121"/>
      <c r="B277" s="121"/>
      <c r="C277" s="121"/>
    </row>
    <row r="278" spans="1:3" x14ac:dyDescent="0.2">
      <c r="A278" s="121"/>
      <c r="B278" s="121"/>
      <c r="C278" s="121"/>
    </row>
    <row r="279" spans="1:3" x14ac:dyDescent="0.2">
      <c r="A279" s="121"/>
      <c r="B279" s="121"/>
      <c r="C279" s="121"/>
    </row>
    <row r="280" spans="1:3" x14ac:dyDescent="0.2">
      <c r="A280" s="121"/>
      <c r="B280" s="121"/>
      <c r="C280" s="121"/>
    </row>
    <row r="281" spans="1:3" x14ac:dyDescent="0.2">
      <c r="A281" s="121"/>
      <c r="B281" s="121"/>
      <c r="C281" s="121"/>
    </row>
    <row r="282" spans="1:3" x14ac:dyDescent="0.2">
      <c r="A282" s="121"/>
      <c r="B282" s="121"/>
      <c r="C282" s="121"/>
    </row>
    <row r="283" spans="1:3" x14ac:dyDescent="0.2">
      <c r="A283" s="121"/>
      <c r="B283" s="121"/>
      <c r="C283" s="121"/>
    </row>
    <row r="284" spans="1:3" x14ac:dyDescent="0.2">
      <c r="A284" s="121"/>
      <c r="B284" s="121"/>
      <c r="C284" s="121"/>
    </row>
    <row r="285" spans="1:3" x14ac:dyDescent="0.2">
      <c r="A285" s="121"/>
      <c r="B285" s="121"/>
      <c r="C285" s="121"/>
    </row>
    <row r="286" spans="1:3" x14ac:dyDescent="0.2">
      <c r="A286" s="121"/>
      <c r="B286" s="121"/>
      <c r="C286" s="121"/>
    </row>
    <row r="287" spans="1:3" x14ac:dyDescent="0.2">
      <c r="A287" s="121"/>
      <c r="B287" s="121"/>
      <c r="C287" s="121"/>
    </row>
    <row r="288" spans="1:3" x14ac:dyDescent="0.2">
      <c r="A288" s="121"/>
      <c r="B288" s="121"/>
      <c r="C288" s="121"/>
    </row>
    <row r="289" spans="1:3" x14ac:dyDescent="0.2">
      <c r="A289" s="121"/>
      <c r="B289" s="121"/>
      <c r="C289" s="121"/>
    </row>
    <row r="290" spans="1:3" x14ac:dyDescent="0.2">
      <c r="A290" s="121"/>
      <c r="B290" s="121"/>
      <c r="C290" s="121"/>
    </row>
    <row r="291" spans="1:3" x14ac:dyDescent="0.2">
      <c r="A291" s="121"/>
      <c r="B291" s="121"/>
      <c r="C291" s="121"/>
    </row>
    <row r="292" spans="1:3" x14ac:dyDescent="0.2">
      <c r="A292" s="121"/>
      <c r="B292" s="121"/>
      <c r="C292" s="121"/>
    </row>
    <row r="293" spans="1:3" x14ac:dyDescent="0.2">
      <c r="A293" s="121"/>
      <c r="B293" s="121"/>
      <c r="C293" s="121"/>
    </row>
    <row r="294" spans="1:3" x14ac:dyDescent="0.2">
      <c r="A294" s="121"/>
      <c r="B294" s="121"/>
      <c r="C294" s="121"/>
    </row>
    <row r="295" spans="1:3" x14ac:dyDescent="0.2">
      <c r="A295" s="121"/>
      <c r="B295" s="121"/>
      <c r="C295" s="121"/>
    </row>
    <row r="296" spans="1:3" x14ac:dyDescent="0.2">
      <c r="A296" s="121"/>
      <c r="B296" s="121"/>
      <c r="C296" s="121"/>
    </row>
    <row r="297" spans="1:3" x14ac:dyDescent="0.2">
      <c r="A297" s="121"/>
      <c r="B297" s="121"/>
      <c r="C297" s="121"/>
    </row>
    <row r="298" spans="1:3" x14ac:dyDescent="0.2">
      <c r="A298" s="121"/>
      <c r="B298" s="121"/>
      <c r="C298" s="121"/>
    </row>
    <row r="299" spans="1:3" x14ac:dyDescent="0.2">
      <c r="A299" s="121"/>
      <c r="B299" s="121"/>
      <c r="C299" s="121"/>
    </row>
    <row r="300" spans="1:3" x14ac:dyDescent="0.2">
      <c r="A300" s="121"/>
      <c r="B300" s="121"/>
      <c r="C300" s="121"/>
    </row>
    <row r="301" spans="1:3" x14ac:dyDescent="0.2">
      <c r="A301" s="121"/>
      <c r="B301" s="121"/>
      <c r="C301" s="121"/>
    </row>
    <row r="302" spans="1:3" x14ac:dyDescent="0.2">
      <c r="A302" s="121"/>
      <c r="B302" s="121"/>
      <c r="C302" s="121"/>
    </row>
    <row r="303" spans="1:3" x14ac:dyDescent="0.2">
      <c r="A303" s="121"/>
      <c r="B303" s="121"/>
      <c r="C303" s="121"/>
    </row>
    <row r="304" spans="1:3" x14ac:dyDescent="0.2">
      <c r="A304" s="121"/>
      <c r="B304" s="121"/>
      <c r="C304" s="121"/>
    </row>
    <row r="305" spans="1:3" x14ac:dyDescent="0.2">
      <c r="A305" s="121"/>
      <c r="B305" s="121"/>
      <c r="C305" s="121"/>
    </row>
    <row r="306" spans="1:3" x14ac:dyDescent="0.2">
      <c r="A306" s="121"/>
      <c r="B306" s="121"/>
      <c r="C306" s="121"/>
    </row>
    <row r="307" spans="1:3" x14ac:dyDescent="0.2">
      <c r="A307" s="121"/>
      <c r="B307" s="121"/>
      <c r="C307" s="121"/>
    </row>
    <row r="308" spans="1:3" x14ac:dyDescent="0.2">
      <c r="A308" s="121"/>
      <c r="B308" s="121"/>
      <c r="C308" s="121"/>
    </row>
    <row r="309" spans="1:3" x14ac:dyDescent="0.2">
      <c r="A309" s="121"/>
      <c r="B309" s="121"/>
      <c r="C309" s="121"/>
    </row>
    <row r="310" spans="1:3" x14ac:dyDescent="0.2">
      <c r="A310" s="121"/>
      <c r="B310" s="121"/>
      <c r="C310" s="121"/>
    </row>
    <row r="311" spans="1:3" x14ac:dyDescent="0.2">
      <c r="A311" s="121"/>
      <c r="B311" s="121"/>
      <c r="C311" s="121"/>
    </row>
    <row r="312" spans="1:3" x14ac:dyDescent="0.2">
      <c r="A312" s="121"/>
      <c r="B312" s="121"/>
      <c r="C312" s="121"/>
    </row>
    <row r="313" spans="1:3" x14ac:dyDescent="0.2">
      <c r="A313" s="121"/>
      <c r="B313" s="121"/>
      <c r="C313" s="121"/>
    </row>
    <row r="314" spans="1:3" x14ac:dyDescent="0.2">
      <c r="A314" s="121"/>
      <c r="B314" s="121"/>
      <c r="C314" s="121"/>
    </row>
    <row r="315" spans="1:3" x14ac:dyDescent="0.2">
      <c r="A315" s="121"/>
      <c r="B315" s="121"/>
      <c r="C315" s="121"/>
    </row>
    <row r="316" spans="1:3" x14ac:dyDescent="0.2">
      <c r="A316" s="121"/>
      <c r="B316" s="121"/>
      <c r="C316" s="121"/>
    </row>
    <row r="317" spans="1:3" x14ac:dyDescent="0.2">
      <c r="A317" s="121"/>
      <c r="B317" s="121"/>
      <c r="C317" s="121"/>
    </row>
    <row r="318" spans="1:3" x14ac:dyDescent="0.2">
      <c r="A318" s="121"/>
      <c r="B318" s="121"/>
      <c r="C318" s="121"/>
    </row>
    <row r="319" spans="1:3" x14ac:dyDescent="0.2">
      <c r="A319" s="121"/>
      <c r="B319" s="121"/>
      <c r="C319" s="121"/>
    </row>
    <row r="320" spans="1:3" x14ac:dyDescent="0.2">
      <c r="A320" s="121"/>
      <c r="B320" s="121"/>
      <c r="C320" s="121"/>
    </row>
    <row r="321" spans="1:3" x14ac:dyDescent="0.2">
      <c r="A321" s="121"/>
      <c r="B321" s="121"/>
      <c r="C321" s="121"/>
    </row>
    <row r="322" spans="1:3" x14ac:dyDescent="0.2">
      <c r="A322" s="121"/>
      <c r="B322" s="121"/>
      <c r="C322" s="121"/>
    </row>
    <row r="323" spans="1:3" x14ac:dyDescent="0.2">
      <c r="A323" s="121"/>
      <c r="B323" s="121"/>
      <c r="C323" s="121"/>
    </row>
    <row r="324" spans="1:3" x14ac:dyDescent="0.2">
      <c r="A324" s="121"/>
      <c r="B324" s="121"/>
      <c r="C324" s="121"/>
    </row>
    <row r="325" spans="1:3" x14ac:dyDescent="0.2">
      <c r="A325" s="121"/>
      <c r="B325" s="121"/>
      <c r="C325" s="121"/>
    </row>
    <row r="326" spans="1:3" x14ac:dyDescent="0.2">
      <c r="A326" s="121"/>
      <c r="B326" s="121"/>
      <c r="C326" s="121"/>
    </row>
    <row r="327" spans="1:3" x14ac:dyDescent="0.2">
      <c r="A327" s="121"/>
      <c r="B327" s="121"/>
      <c r="C327" s="121"/>
    </row>
    <row r="328" spans="1:3" x14ac:dyDescent="0.2">
      <c r="A328" s="121"/>
      <c r="B328" s="121"/>
      <c r="C328" s="121"/>
    </row>
    <row r="329" spans="1:3" x14ac:dyDescent="0.2">
      <c r="A329" s="121"/>
      <c r="B329" s="121"/>
      <c r="C329" s="121"/>
    </row>
    <row r="330" spans="1:3" x14ac:dyDescent="0.2">
      <c r="A330" s="121"/>
      <c r="B330" s="121"/>
      <c r="C330" s="121"/>
    </row>
    <row r="331" spans="1:3" x14ac:dyDescent="0.2">
      <c r="A331" s="121"/>
      <c r="B331" s="121"/>
      <c r="C331" s="121"/>
    </row>
    <row r="332" spans="1:3" x14ac:dyDescent="0.2">
      <c r="A332" s="121"/>
      <c r="B332" s="121"/>
      <c r="C332" s="121"/>
    </row>
    <row r="333" spans="1:3" x14ac:dyDescent="0.2">
      <c r="A333" s="121"/>
      <c r="B333" s="121"/>
      <c r="C333" s="121"/>
    </row>
    <row r="334" spans="1:3" x14ac:dyDescent="0.2">
      <c r="A334" s="121"/>
      <c r="B334" s="121"/>
      <c r="C334" s="121"/>
    </row>
    <row r="335" spans="1:3" x14ac:dyDescent="0.2">
      <c r="A335" s="121"/>
      <c r="B335" s="121"/>
      <c r="C335" s="121"/>
    </row>
    <row r="336" spans="1:3" x14ac:dyDescent="0.2">
      <c r="A336" s="121"/>
      <c r="B336" s="121"/>
      <c r="C336" s="121"/>
    </row>
    <row r="337" spans="1:3" x14ac:dyDescent="0.2">
      <c r="A337" s="121"/>
      <c r="B337" s="121"/>
      <c r="C337" s="121"/>
    </row>
    <row r="338" spans="1:3" x14ac:dyDescent="0.2">
      <c r="A338" s="121"/>
      <c r="B338" s="121"/>
      <c r="C338" s="121"/>
    </row>
    <row r="339" spans="1:3" x14ac:dyDescent="0.2">
      <c r="A339" s="121"/>
      <c r="B339" s="121"/>
      <c r="C339" s="121"/>
    </row>
    <row r="340" spans="1:3" x14ac:dyDescent="0.2">
      <c r="A340" s="121"/>
      <c r="B340" s="121"/>
      <c r="C340" s="121"/>
    </row>
    <row r="341" spans="1:3" x14ac:dyDescent="0.2">
      <c r="A341" s="121"/>
      <c r="B341" s="121"/>
      <c r="C341" s="121"/>
    </row>
    <row r="342" spans="1:3" x14ac:dyDescent="0.2">
      <c r="A342" s="121"/>
      <c r="B342" s="121"/>
      <c r="C342" s="121"/>
    </row>
    <row r="343" spans="1:3" x14ac:dyDescent="0.2">
      <c r="A343" s="121"/>
      <c r="B343" s="121"/>
      <c r="C343" s="121"/>
    </row>
    <row r="344" spans="1:3" x14ac:dyDescent="0.2">
      <c r="A344" s="121"/>
      <c r="B344" s="121"/>
      <c r="C344" s="121"/>
    </row>
    <row r="345" spans="1:3" x14ac:dyDescent="0.2">
      <c r="A345" s="121"/>
      <c r="B345" s="121"/>
      <c r="C345" s="121"/>
    </row>
    <row r="346" spans="1:3" x14ac:dyDescent="0.2">
      <c r="A346" s="121"/>
      <c r="B346" s="121"/>
      <c r="C346" s="121"/>
    </row>
    <row r="347" spans="1:3" x14ac:dyDescent="0.2">
      <c r="A347" s="121"/>
      <c r="B347" s="121"/>
      <c r="C347" s="121"/>
    </row>
    <row r="348" spans="1:3" x14ac:dyDescent="0.2">
      <c r="A348" s="121"/>
      <c r="B348" s="121"/>
      <c r="C348" s="121"/>
    </row>
    <row r="349" spans="1:3" x14ac:dyDescent="0.2">
      <c r="A349" s="121"/>
      <c r="B349" s="121"/>
      <c r="C349" s="121"/>
    </row>
    <row r="350" spans="1:3" x14ac:dyDescent="0.2">
      <c r="A350" s="121"/>
      <c r="B350" s="121"/>
      <c r="C350" s="121"/>
    </row>
    <row r="351" spans="1:3" x14ac:dyDescent="0.2">
      <c r="A351" s="121"/>
      <c r="B351" s="121"/>
      <c r="C351" s="121"/>
    </row>
    <row r="352" spans="1:3" x14ac:dyDescent="0.2">
      <c r="A352" s="121"/>
      <c r="B352" s="121"/>
      <c r="C352" s="121"/>
    </row>
    <row r="353" spans="1:3" x14ac:dyDescent="0.2">
      <c r="A353" s="121"/>
      <c r="B353" s="121"/>
      <c r="C353" s="121"/>
    </row>
    <row r="354" spans="1:3" x14ac:dyDescent="0.2">
      <c r="A354" s="121"/>
      <c r="B354" s="121"/>
      <c r="C354" s="121"/>
    </row>
    <row r="355" spans="1:3" x14ac:dyDescent="0.2">
      <c r="A355" s="121"/>
      <c r="B355" s="121"/>
      <c r="C355" s="121"/>
    </row>
    <row r="356" spans="1:3" x14ac:dyDescent="0.2">
      <c r="A356" s="121"/>
      <c r="B356" s="121"/>
      <c r="C356" s="121"/>
    </row>
    <row r="357" spans="1:3" x14ac:dyDescent="0.2">
      <c r="A357" s="121"/>
      <c r="B357" s="121"/>
      <c r="C357" s="121"/>
    </row>
    <row r="358" spans="1:3" x14ac:dyDescent="0.2">
      <c r="A358" s="121"/>
      <c r="B358" s="121"/>
      <c r="C358" s="121"/>
    </row>
    <row r="359" spans="1:3" x14ac:dyDescent="0.2">
      <c r="A359" s="121"/>
      <c r="B359" s="121"/>
      <c r="C359" s="121"/>
    </row>
    <row r="360" spans="1:3" x14ac:dyDescent="0.2">
      <c r="A360" s="121"/>
      <c r="B360" s="121"/>
      <c r="C360" s="121"/>
    </row>
    <row r="361" spans="1:3" x14ac:dyDescent="0.2">
      <c r="A361" s="121"/>
      <c r="B361" s="121"/>
      <c r="C361" s="121"/>
    </row>
    <row r="362" spans="1:3" x14ac:dyDescent="0.2">
      <c r="A362" s="121"/>
      <c r="B362" s="121"/>
      <c r="C362" s="121"/>
    </row>
    <row r="363" spans="1:3" x14ac:dyDescent="0.2">
      <c r="A363" s="121"/>
      <c r="B363" s="121"/>
      <c r="C363" s="121"/>
    </row>
    <row r="364" spans="1:3" x14ac:dyDescent="0.2">
      <c r="A364" s="121"/>
      <c r="B364" s="121"/>
      <c r="C364" s="121"/>
    </row>
    <row r="365" spans="1:3" x14ac:dyDescent="0.2">
      <c r="A365" s="121"/>
      <c r="B365" s="121"/>
      <c r="C365" s="121"/>
    </row>
    <row r="366" spans="1:3" x14ac:dyDescent="0.2">
      <c r="A366" s="121"/>
      <c r="B366" s="121"/>
      <c r="C366" s="121"/>
    </row>
    <row r="367" spans="1:3" x14ac:dyDescent="0.2">
      <c r="A367" s="121"/>
      <c r="B367" s="121"/>
      <c r="C367" s="121"/>
    </row>
    <row r="368" spans="1:3" x14ac:dyDescent="0.2">
      <c r="A368" s="121"/>
      <c r="B368" s="121"/>
      <c r="C368" s="121"/>
    </row>
    <row r="369" spans="1:3" x14ac:dyDescent="0.2">
      <c r="A369" s="121"/>
      <c r="B369" s="121"/>
      <c r="C369" s="121"/>
    </row>
    <row r="370" spans="1:3" x14ac:dyDescent="0.2">
      <c r="A370" s="121"/>
      <c r="B370" s="121"/>
      <c r="C370" s="121"/>
    </row>
    <row r="371" spans="1:3" x14ac:dyDescent="0.2">
      <c r="A371" s="121"/>
      <c r="B371" s="121"/>
      <c r="C371" s="121"/>
    </row>
    <row r="372" spans="1:3" x14ac:dyDescent="0.2">
      <c r="A372" s="121"/>
      <c r="B372" s="121"/>
      <c r="C372" s="121"/>
    </row>
    <row r="373" spans="1:3" x14ac:dyDescent="0.2">
      <c r="A373" s="121"/>
      <c r="B373" s="121"/>
      <c r="C373" s="121"/>
    </row>
    <row r="374" spans="1:3" x14ac:dyDescent="0.2">
      <c r="A374" s="121"/>
      <c r="B374" s="121"/>
      <c r="C374" s="121"/>
    </row>
    <row r="375" spans="1:3" x14ac:dyDescent="0.2">
      <c r="A375" s="121"/>
      <c r="B375" s="121"/>
      <c r="C375" s="121"/>
    </row>
    <row r="376" spans="1:3" x14ac:dyDescent="0.2">
      <c r="A376" s="121"/>
      <c r="B376" s="121"/>
      <c r="C376" s="121"/>
    </row>
    <row r="377" spans="1:3" x14ac:dyDescent="0.2">
      <c r="A377" s="121"/>
      <c r="B377" s="121"/>
      <c r="C377" s="121"/>
    </row>
    <row r="378" spans="1:3" x14ac:dyDescent="0.2">
      <c r="A378" s="121"/>
      <c r="B378" s="121"/>
      <c r="C378" s="121"/>
    </row>
    <row r="379" spans="1:3" x14ac:dyDescent="0.2">
      <c r="A379" s="121"/>
      <c r="B379" s="121"/>
      <c r="C379" s="121"/>
    </row>
    <row r="380" spans="1:3" x14ac:dyDescent="0.2">
      <c r="A380" s="121"/>
      <c r="B380" s="121"/>
      <c r="C380" s="121"/>
    </row>
    <row r="381" spans="1:3" x14ac:dyDescent="0.2">
      <c r="A381" s="121"/>
      <c r="B381" s="121"/>
      <c r="C381" s="121"/>
    </row>
    <row r="382" spans="1:3" x14ac:dyDescent="0.2">
      <c r="A382" s="121"/>
      <c r="B382" s="121"/>
      <c r="C382" s="121"/>
    </row>
    <row r="383" spans="1:3" x14ac:dyDescent="0.2">
      <c r="A383" s="121"/>
      <c r="B383" s="121"/>
      <c r="C383" s="121"/>
    </row>
    <row r="384" spans="1:3" x14ac:dyDescent="0.2">
      <c r="A384" s="121"/>
      <c r="B384" s="121"/>
      <c r="C384" s="121"/>
    </row>
    <row r="385" spans="1:3" x14ac:dyDescent="0.2">
      <c r="A385" s="121"/>
      <c r="B385" s="121"/>
      <c r="C385" s="121"/>
    </row>
    <row r="386" spans="1:3" x14ac:dyDescent="0.2">
      <c r="A386" s="121"/>
      <c r="B386" s="121"/>
      <c r="C386" s="121"/>
    </row>
    <row r="387" spans="1:3" x14ac:dyDescent="0.2">
      <c r="A387" s="121"/>
      <c r="B387" s="121"/>
      <c r="C387" s="121"/>
    </row>
    <row r="388" spans="1:3" x14ac:dyDescent="0.2">
      <c r="A388" s="121"/>
      <c r="B388" s="121"/>
      <c r="C388" s="121"/>
    </row>
    <row r="389" spans="1:3" x14ac:dyDescent="0.2">
      <c r="A389" s="121"/>
      <c r="B389" s="121"/>
      <c r="C389" s="121"/>
    </row>
    <row r="390" spans="1:3" x14ac:dyDescent="0.2">
      <c r="A390" s="121"/>
      <c r="B390" s="121"/>
      <c r="C390" s="121"/>
    </row>
    <row r="391" spans="1:3" x14ac:dyDescent="0.2">
      <c r="A391" s="121"/>
      <c r="B391" s="121"/>
      <c r="C391" s="121"/>
    </row>
    <row r="392" spans="1:3" x14ac:dyDescent="0.2">
      <c r="A392" s="121"/>
      <c r="B392" s="121"/>
      <c r="C392" s="121"/>
    </row>
    <row r="393" spans="1:3" x14ac:dyDescent="0.2">
      <c r="A393" s="121"/>
      <c r="B393" s="121"/>
      <c r="C393" s="121"/>
    </row>
    <row r="394" spans="1:3" x14ac:dyDescent="0.2">
      <c r="A394" s="121"/>
      <c r="B394" s="121"/>
      <c r="C394" s="121"/>
    </row>
    <row r="395" spans="1:3" x14ac:dyDescent="0.2">
      <c r="A395" s="121"/>
      <c r="B395" s="121"/>
      <c r="C395" s="121"/>
    </row>
    <row r="396" spans="1:3" x14ac:dyDescent="0.2">
      <c r="A396" s="121"/>
      <c r="B396" s="121"/>
      <c r="C396" s="121"/>
    </row>
    <row r="397" spans="1:3" x14ac:dyDescent="0.2">
      <c r="A397" s="121"/>
      <c r="B397" s="121"/>
      <c r="C397" s="121"/>
    </row>
    <row r="398" spans="1:3" x14ac:dyDescent="0.2">
      <c r="A398" s="121"/>
      <c r="B398" s="121"/>
      <c r="C398" s="121"/>
    </row>
    <row r="399" spans="1:3" x14ac:dyDescent="0.2">
      <c r="A399" s="121"/>
      <c r="B399" s="121"/>
      <c r="C399" s="121"/>
    </row>
    <row r="400" spans="1:3" x14ac:dyDescent="0.2">
      <c r="A400" s="121"/>
      <c r="B400" s="121"/>
      <c r="C400" s="121"/>
    </row>
    <row r="401" spans="1:3" x14ac:dyDescent="0.2">
      <c r="A401" s="121"/>
      <c r="B401" s="121"/>
      <c r="C401" s="121"/>
    </row>
    <row r="402" spans="1:3" x14ac:dyDescent="0.2">
      <c r="A402" s="121"/>
      <c r="B402" s="121"/>
      <c r="C402" s="121"/>
    </row>
    <row r="403" spans="1:3" x14ac:dyDescent="0.2">
      <c r="A403" s="121"/>
      <c r="B403" s="121"/>
      <c r="C403" s="121"/>
    </row>
    <row r="404" spans="1:3" x14ac:dyDescent="0.2">
      <c r="A404" s="121"/>
      <c r="B404" s="121"/>
      <c r="C404" s="121"/>
    </row>
    <row r="405" spans="1:3" x14ac:dyDescent="0.2">
      <c r="A405" s="121"/>
      <c r="B405" s="121"/>
      <c r="C405" s="121"/>
    </row>
    <row r="406" spans="1:3" x14ac:dyDescent="0.2">
      <c r="A406" s="121"/>
      <c r="B406" s="121"/>
      <c r="C406" s="121"/>
    </row>
    <row r="407" spans="1:3" x14ac:dyDescent="0.2">
      <c r="A407" s="121"/>
      <c r="B407" s="121"/>
      <c r="C407" s="121"/>
    </row>
    <row r="408" spans="1:3" x14ac:dyDescent="0.2">
      <c r="A408" s="121"/>
      <c r="B408" s="121"/>
      <c r="C408" s="121"/>
    </row>
    <row r="409" spans="1:3" x14ac:dyDescent="0.2">
      <c r="A409" s="121"/>
      <c r="B409" s="121"/>
      <c r="C409" s="121"/>
    </row>
    <row r="410" spans="1:3" x14ac:dyDescent="0.2">
      <c r="A410" s="121"/>
      <c r="B410" s="121"/>
      <c r="C410" s="121"/>
    </row>
    <row r="411" spans="1:3" x14ac:dyDescent="0.2">
      <c r="A411" s="121"/>
      <c r="B411" s="121"/>
      <c r="C411" s="121"/>
    </row>
    <row r="412" spans="1:3" x14ac:dyDescent="0.2">
      <c r="A412" s="121"/>
      <c r="B412" s="121"/>
      <c r="C412" s="121"/>
    </row>
    <row r="413" spans="1:3" x14ac:dyDescent="0.2">
      <c r="A413" s="121"/>
      <c r="B413" s="121"/>
      <c r="C413" s="121"/>
    </row>
    <row r="414" spans="1:3" x14ac:dyDescent="0.2">
      <c r="A414" s="121"/>
      <c r="B414" s="121"/>
      <c r="C414" s="121"/>
    </row>
    <row r="415" spans="1:3" x14ac:dyDescent="0.2">
      <c r="A415" s="121"/>
      <c r="B415" s="121"/>
      <c r="C415" s="121"/>
    </row>
  </sheetData>
  <sheetProtection password="DE8C" sheet="1" objects="1" scenarios="1" selectLockedCells="1" selectUnlockedCells="1"/>
  <mergeCells count="1">
    <mergeCell ref="A72:C72"/>
  </mergeCells>
  <conditionalFormatting sqref="D2:P72">
    <cfRule type="containsErrors" dxfId="3" priority="2">
      <formula>ISERROR(D2)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5</vt:i4>
      </vt:variant>
    </vt:vector>
  </HeadingPairs>
  <TitlesOfParts>
    <vt:vector size="18" baseType="lpstr">
      <vt:lpstr>Unid. Medida</vt:lpstr>
      <vt:lpstr>Parte 1</vt:lpstr>
      <vt:lpstr>Parte 2</vt:lpstr>
      <vt:lpstr>Parte 3</vt:lpstr>
      <vt:lpstr>Parte 4</vt:lpstr>
      <vt:lpstr>Parte 5</vt:lpstr>
      <vt:lpstr>Parte 6</vt:lpstr>
      <vt:lpstr>Plano de Contas e De-Para</vt:lpstr>
      <vt:lpstr>Despesas_TCESP2024</vt:lpstr>
      <vt:lpstr>Bases de Cálculo</vt:lpstr>
      <vt:lpstr>IRRF_P1</vt:lpstr>
      <vt:lpstr>IRRF_P2</vt:lpstr>
      <vt:lpstr>BASE_TCESP</vt:lpstr>
      <vt:lpstr>'Parte 1'!Titulos_de_impressao</vt:lpstr>
      <vt:lpstr>'Parte 2'!Titulos_de_impressao</vt:lpstr>
      <vt:lpstr>'Parte 3'!Titulos_de_impressao</vt:lpstr>
      <vt:lpstr>'Parte 4'!Titulos_de_impressao</vt:lpstr>
      <vt:lpstr>'Parte 5'!Titulos_de_impressao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Agenor Fusco dos Santos</dc:creator>
  <cp:lastModifiedBy>Agenor Fusco dos Santos</cp:lastModifiedBy>
  <cp:lastPrinted>2024-10-21T20:52:22Z</cp:lastPrinted>
  <dcterms:created xsi:type="dcterms:W3CDTF">2023-10-19T11:18:44Z</dcterms:created>
  <dcterms:modified xsi:type="dcterms:W3CDTF">2024-10-23T17:22:32Z</dcterms:modified>
</cp:coreProperties>
</file>